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isq365.sharepoint.com/sites/ISQ-OngoingQISBGA/Shared Documents/General/BGA ADMINISTRATION/Contingent Liability/"/>
    </mc:Choice>
  </mc:AlternateContent>
  <xr:revisionPtr revIDLastSave="179" documentId="13_ncr:1_{65819108-0FDF-4F0D-9094-EBB2F63767F5}" xr6:coauthVersionLast="47" xr6:coauthVersionMax="47" xr10:uidLastSave="{BB506136-4FFC-4B58-8054-1C01E5D6EB77}"/>
  <workbookProtection workbookAlgorithmName="SHA-512" workbookHashValue="PIzpgTNpvE++Xyi0eW22RDMFAYpZ0JGPfTi3Rt73Ew0k4OLPeuRSAGup7DfmAe9ovwDk2fwqy5wBaYHmlxVhtQ==" workbookSaltValue="2faBHIszZ3nTfhMrrGrq6Q==" workbookSpinCount="100000" lockStructure="1"/>
  <bookViews>
    <workbookView xWindow="3120" yWindow="615" windowWidth="25800" windowHeight="20985" activeTab="1" xr2:uid="{74B1D224-7258-46C8-8589-2F16F611F93C}"/>
  </bookViews>
  <sheets>
    <sheet name="Methodology" sheetId="4" r:id="rId1"/>
    <sheet name="Template" sheetId="3" r:id="rId2"/>
    <sheet name="Amortisation Table" sheetId="1" r:id="rId3"/>
  </sheets>
  <definedNames>
    <definedName name="_xlnm.Print_Area" localSheetId="1">Template!$B$1:$M$59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 l="1"/>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10" i="3"/>
  <c r="E11" i="3"/>
  <c r="J11" i="3" s="1"/>
  <c r="E12" i="3"/>
  <c r="J12" i="3" s="1"/>
  <c r="E13" i="3"/>
  <c r="J13" i="3" s="1"/>
  <c r="E14" i="3"/>
  <c r="H14" i="3" s="1"/>
  <c r="E15" i="3"/>
  <c r="E16" i="3"/>
  <c r="J16" i="3" s="1"/>
  <c r="E17" i="3"/>
  <c r="J17" i="3" s="1"/>
  <c r="E18" i="3"/>
  <c r="J18" i="3" s="1"/>
  <c r="E19" i="3"/>
  <c r="J19" i="3" s="1"/>
  <c r="E20" i="3"/>
  <c r="J20" i="3" s="1"/>
  <c r="E21" i="3"/>
  <c r="J21" i="3" s="1"/>
  <c r="E22" i="3"/>
  <c r="H22" i="3" s="1"/>
  <c r="E23" i="3"/>
  <c r="J23" i="3" s="1"/>
  <c r="E24" i="3"/>
  <c r="J24" i="3" s="1"/>
  <c r="E25" i="3"/>
  <c r="J25" i="3" s="1"/>
  <c r="E26" i="3"/>
  <c r="H26" i="3" s="1"/>
  <c r="E27" i="3"/>
  <c r="J27" i="3" s="1"/>
  <c r="E28" i="3"/>
  <c r="H28" i="3" s="1"/>
  <c r="E29" i="3"/>
  <c r="J29" i="3" s="1"/>
  <c r="E30" i="3"/>
  <c r="J30" i="3" s="1"/>
  <c r="E31" i="3"/>
  <c r="J31" i="3" s="1"/>
  <c r="E32" i="3"/>
  <c r="H32" i="3" s="1"/>
  <c r="E33" i="3"/>
  <c r="J33" i="3" s="1"/>
  <c r="E34" i="3"/>
  <c r="H34" i="3" s="1"/>
  <c r="E35" i="3"/>
  <c r="J35" i="3" s="1"/>
  <c r="E36" i="3"/>
  <c r="J36" i="3" s="1"/>
  <c r="E37" i="3"/>
  <c r="J37" i="3" s="1"/>
  <c r="E38" i="3"/>
  <c r="J38" i="3" s="1"/>
  <c r="E39" i="3"/>
  <c r="H39" i="3" s="1"/>
  <c r="E40" i="3"/>
  <c r="J40" i="3" s="1"/>
  <c r="E41" i="3"/>
  <c r="J41" i="3" s="1"/>
  <c r="E42" i="3"/>
  <c r="J42" i="3" s="1"/>
  <c r="E43" i="3"/>
  <c r="J43" i="3" s="1"/>
  <c r="E44" i="3"/>
  <c r="H44" i="3" s="1"/>
  <c r="E45" i="3"/>
  <c r="J45" i="3" s="1"/>
  <c r="E46" i="3"/>
  <c r="H46" i="3" s="1"/>
  <c r="E47" i="3"/>
  <c r="J47" i="3" s="1"/>
  <c r="E48" i="3"/>
  <c r="J48" i="3" s="1"/>
  <c r="E49" i="3"/>
  <c r="H49" i="3" s="1"/>
  <c r="E50" i="3"/>
  <c r="H50" i="3" s="1"/>
  <c r="E51" i="3"/>
  <c r="J51" i="3" s="1"/>
  <c r="E52" i="3"/>
  <c r="J52" i="3" s="1"/>
  <c r="E53" i="3"/>
  <c r="J53" i="3" s="1"/>
  <c r="E54" i="3"/>
  <c r="J54" i="3" s="1"/>
  <c r="E55" i="3"/>
  <c r="H55" i="3" s="1"/>
  <c r="E56" i="3"/>
  <c r="J56" i="3" s="1"/>
  <c r="E57" i="3"/>
  <c r="H57" i="3" s="1"/>
  <c r="E58" i="3"/>
  <c r="H58" i="3" s="1"/>
  <c r="E59" i="3"/>
  <c r="J59" i="3" s="1"/>
  <c r="E10" i="3"/>
  <c r="J10" i="3" s="1"/>
  <c r="K58" i="3"/>
  <c r="K59"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I7" i="3"/>
  <c r="G7" i="3"/>
  <c r="K10" i="3"/>
  <c r="C6" i="1"/>
  <c r="C7" i="1" s="1"/>
  <c r="C8" i="1" s="1"/>
  <c r="C9" i="1" s="1"/>
  <c r="C10" i="1" s="1"/>
  <c r="C11" i="1" s="1"/>
  <c r="C12" i="1" s="1"/>
  <c r="C13" i="1" s="1"/>
  <c r="C14" i="1" s="1"/>
  <c r="C15" i="1" s="1"/>
  <c r="C16" i="1" s="1"/>
  <c r="C17" i="1" s="1"/>
  <c r="C18" i="1" s="1"/>
  <c r="C19" i="1" s="1"/>
  <c r="C20" i="1" s="1"/>
  <c r="C21" i="1" s="1"/>
  <c r="C22" i="1" s="1"/>
  <c r="C23" i="1" s="1"/>
  <c r="C24" i="1" s="1"/>
  <c r="C25" i="1" s="1"/>
  <c r="H15" i="3" l="1"/>
  <c r="J28" i="3"/>
  <c r="L28" i="3" s="1"/>
  <c r="J14" i="3"/>
  <c r="L14" i="3" s="1"/>
  <c r="J39" i="3"/>
  <c r="L39" i="3" s="1"/>
  <c r="J15" i="3"/>
  <c r="J26" i="3"/>
  <c r="L26" i="3" s="1"/>
  <c r="J50" i="3"/>
  <c r="L50" i="3" s="1"/>
  <c r="J49" i="3"/>
  <c r="L49" i="3" s="1"/>
  <c r="J58" i="3"/>
  <c r="L58" i="3" s="1"/>
  <c r="J46" i="3"/>
  <c r="L46" i="3" s="1"/>
  <c r="J34" i="3"/>
  <c r="L34" i="3" s="1"/>
  <c r="J22" i="3"/>
  <c r="L22" i="3" s="1"/>
  <c r="J44" i="3"/>
  <c r="L44" i="3" s="1"/>
  <c r="J32" i="3"/>
  <c r="L32" i="3" s="1"/>
  <c r="J57" i="3"/>
  <c r="L57" i="3" s="1"/>
  <c r="J55" i="3"/>
  <c r="L55" i="3" s="1"/>
  <c r="H27" i="3"/>
  <c r="L27" i="3" s="1"/>
  <c r="H52" i="3"/>
  <c r="L52" i="3" s="1"/>
  <c r="H51" i="3"/>
  <c r="L51" i="3" s="1"/>
  <c r="H19" i="3"/>
  <c r="L19" i="3" s="1"/>
  <c r="H16" i="3"/>
  <c r="L16" i="3" s="1"/>
  <c r="H31" i="3"/>
  <c r="L31" i="3" s="1"/>
  <c r="H43" i="3"/>
  <c r="L43" i="3" s="1"/>
  <c r="H40" i="3"/>
  <c r="L40" i="3" s="1"/>
  <c r="H47" i="3"/>
  <c r="L47" i="3" s="1"/>
  <c r="H45" i="3"/>
  <c r="L45" i="3" s="1"/>
  <c r="H33" i="3"/>
  <c r="L33" i="3" s="1"/>
  <c r="H21" i="3"/>
  <c r="L21" i="3" s="1"/>
  <c r="H56" i="3"/>
  <c r="L56" i="3" s="1"/>
  <c r="H20" i="3"/>
  <c r="L20" i="3" s="1"/>
  <c r="H23" i="3"/>
  <c r="L23" i="3" s="1"/>
  <c r="H59" i="3"/>
  <c r="L59" i="3" s="1"/>
  <c r="H54" i="3"/>
  <c r="L54" i="3" s="1"/>
  <c r="H42" i="3"/>
  <c r="L42" i="3" s="1"/>
  <c r="H30" i="3"/>
  <c r="L30" i="3" s="1"/>
  <c r="H18" i="3"/>
  <c r="L18" i="3" s="1"/>
  <c r="H35" i="3"/>
  <c r="L35" i="3" s="1"/>
  <c r="H53" i="3"/>
  <c r="L53" i="3" s="1"/>
  <c r="H41" i="3"/>
  <c r="L41" i="3" s="1"/>
  <c r="H29" i="3"/>
  <c r="L29" i="3" s="1"/>
  <c r="H17" i="3"/>
  <c r="L17" i="3" s="1"/>
  <c r="H38" i="3"/>
  <c r="L38" i="3" s="1"/>
  <c r="H25" i="3"/>
  <c r="L25" i="3" s="1"/>
  <c r="H37" i="3"/>
  <c r="L37" i="3" s="1"/>
  <c r="H13" i="3"/>
  <c r="L13" i="3" s="1"/>
  <c r="H48" i="3"/>
  <c r="L48" i="3" s="1"/>
  <c r="H36" i="3"/>
  <c r="L36" i="3" s="1"/>
  <c r="H24" i="3"/>
  <c r="L24" i="3" s="1"/>
  <c r="H12" i="3"/>
  <c r="L12" i="3" s="1"/>
  <c r="H11" i="3"/>
  <c r="L11" i="3" s="1"/>
  <c r="H10" i="3"/>
  <c r="L10" i="3" s="1"/>
  <c r="K7" i="3"/>
  <c r="O6" i="1"/>
  <c r="P6" i="1"/>
  <c r="Q6" i="1"/>
  <c r="G6" i="1"/>
  <c r="R6" i="1"/>
  <c r="H6" i="1"/>
  <c r="V6" i="1"/>
  <c r="J6" i="1"/>
  <c r="U6" i="1"/>
  <c r="F6" i="1"/>
  <c r="I6" i="1"/>
  <c r="N6" i="1"/>
  <c r="R7" i="1"/>
  <c r="S7" i="1"/>
  <c r="L7" i="1"/>
  <c r="E7" i="1"/>
  <c r="U7" i="1"/>
  <c r="F7" i="1"/>
  <c r="N7" i="1"/>
  <c r="V7" i="1"/>
  <c r="J7" i="1"/>
  <c r="K7" i="1"/>
  <c r="G7" i="1"/>
  <c r="O7" i="1"/>
  <c r="T7" i="1"/>
  <c r="M7" i="1"/>
  <c r="H7" i="1"/>
  <c r="P7" i="1"/>
  <c r="D7" i="1"/>
  <c r="I7" i="1"/>
  <c r="Q7" i="1"/>
  <c r="O8" i="1"/>
  <c r="G8" i="1"/>
  <c r="V8" i="1"/>
  <c r="N8" i="1"/>
  <c r="F8" i="1"/>
  <c r="U8" i="1"/>
  <c r="M8" i="1"/>
  <c r="E8" i="1"/>
  <c r="P8" i="1"/>
  <c r="T8" i="1"/>
  <c r="L8" i="1"/>
  <c r="D8" i="1"/>
  <c r="S8" i="1"/>
  <c r="K8" i="1"/>
  <c r="R8" i="1"/>
  <c r="J8" i="1"/>
  <c r="H8" i="1"/>
  <c r="Q8" i="1"/>
  <c r="I8" i="1"/>
  <c r="K6" i="1"/>
  <c r="S6" i="1"/>
  <c r="D6" i="1"/>
  <c r="L6" i="1"/>
  <c r="T6" i="1"/>
  <c r="E6" i="1"/>
  <c r="M6" i="1"/>
  <c r="L15" i="3" l="1"/>
  <c r="L7" i="3" s="1"/>
  <c r="H7" i="3"/>
  <c r="J7" i="3"/>
  <c r="T9" i="1"/>
  <c r="L9" i="1"/>
  <c r="D9" i="1"/>
  <c r="S9" i="1"/>
  <c r="K9" i="1"/>
  <c r="R9" i="1"/>
  <c r="J9" i="1"/>
  <c r="Q9" i="1"/>
  <c r="I9" i="1"/>
  <c r="M9" i="1"/>
  <c r="P9" i="1"/>
  <c r="H9" i="1"/>
  <c r="U9" i="1"/>
  <c r="O9" i="1"/>
  <c r="G9" i="1"/>
  <c r="V9" i="1"/>
  <c r="N9" i="1"/>
  <c r="F9" i="1"/>
  <c r="E9" i="1"/>
  <c r="Q10" i="1" l="1"/>
  <c r="I10" i="1"/>
  <c r="P10" i="1"/>
  <c r="H10" i="1"/>
  <c r="O10" i="1"/>
  <c r="G10" i="1"/>
  <c r="V10" i="1"/>
  <c r="N10" i="1"/>
  <c r="F10" i="1"/>
  <c r="U10" i="1"/>
  <c r="M10" i="1"/>
  <c r="E10" i="1"/>
  <c r="T10" i="1"/>
  <c r="L10" i="1"/>
  <c r="D10" i="1"/>
  <c r="J10" i="1"/>
  <c r="S10" i="1"/>
  <c r="K10" i="1"/>
  <c r="R10" i="1"/>
  <c r="V11" i="1" l="1"/>
  <c r="N11" i="1"/>
  <c r="F11" i="1"/>
  <c r="U11" i="1"/>
  <c r="M11" i="1"/>
  <c r="E11" i="1"/>
  <c r="T11" i="1"/>
  <c r="L11" i="1"/>
  <c r="D11" i="1"/>
  <c r="G11" i="1"/>
  <c r="S11" i="1"/>
  <c r="K11" i="1"/>
  <c r="R11" i="1"/>
  <c r="J11" i="1"/>
  <c r="O11" i="1"/>
  <c r="Q11" i="1"/>
  <c r="I11" i="1"/>
  <c r="P11" i="1"/>
  <c r="H11" i="1"/>
  <c r="S12" i="1" l="1"/>
  <c r="K12" i="1"/>
  <c r="R12" i="1"/>
  <c r="J12" i="1"/>
  <c r="Q12" i="1"/>
  <c r="I12" i="1"/>
  <c r="P12" i="1"/>
  <c r="H12" i="1"/>
  <c r="L12" i="1"/>
  <c r="O12" i="1"/>
  <c r="G12" i="1"/>
  <c r="V12" i="1"/>
  <c r="N12" i="1"/>
  <c r="F12" i="1"/>
  <c r="D12" i="1"/>
  <c r="U12" i="1"/>
  <c r="M12" i="1"/>
  <c r="E12" i="1"/>
  <c r="T12" i="1"/>
  <c r="P13" i="1" l="1"/>
  <c r="H13" i="1"/>
  <c r="O13" i="1"/>
  <c r="G13" i="1"/>
  <c r="V13" i="1"/>
  <c r="N13" i="1"/>
  <c r="F13" i="1"/>
  <c r="I13" i="1"/>
  <c r="U13" i="1"/>
  <c r="M13" i="1"/>
  <c r="E13" i="1"/>
  <c r="T13" i="1"/>
  <c r="L13" i="1"/>
  <c r="D13" i="1"/>
  <c r="Q13" i="1"/>
  <c r="S13" i="1"/>
  <c r="K13" i="1"/>
  <c r="R13" i="1"/>
  <c r="J13" i="1"/>
  <c r="U14" i="1" l="1"/>
  <c r="M14" i="1"/>
  <c r="E14" i="1"/>
  <c r="T14" i="1"/>
  <c r="L14" i="1"/>
  <c r="D14" i="1"/>
  <c r="S14" i="1"/>
  <c r="K14" i="1"/>
  <c r="V14" i="1"/>
  <c r="R14" i="1"/>
  <c r="J14" i="1"/>
  <c r="Q14" i="1"/>
  <c r="I14" i="1"/>
  <c r="P14" i="1"/>
  <c r="H14" i="1"/>
  <c r="F14" i="1"/>
  <c r="O14" i="1"/>
  <c r="G14" i="1"/>
  <c r="N14" i="1"/>
  <c r="R15" i="1" l="1"/>
  <c r="J15" i="1"/>
  <c r="Q15" i="1"/>
  <c r="I15" i="1"/>
  <c r="P15" i="1"/>
  <c r="H15" i="1"/>
  <c r="O15" i="1"/>
  <c r="G15" i="1"/>
  <c r="K15" i="1"/>
  <c r="V15" i="1"/>
  <c r="N15" i="1"/>
  <c r="F15" i="1"/>
  <c r="S15" i="1"/>
  <c r="U15" i="1"/>
  <c r="M15" i="1"/>
  <c r="E15" i="1"/>
  <c r="T15" i="1"/>
  <c r="L15" i="1"/>
  <c r="D15" i="1"/>
  <c r="O16" i="1" l="1"/>
  <c r="G16" i="1"/>
  <c r="V16" i="1"/>
  <c r="N16" i="1"/>
  <c r="F16" i="1"/>
  <c r="U16" i="1"/>
  <c r="M16" i="1"/>
  <c r="E16" i="1"/>
  <c r="P16" i="1"/>
  <c r="T16" i="1"/>
  <c r="L16" i="1"/>
  <c r="D16" i="1"/>
  <c r="S16" i="1"/>
  <c r="K16" i="1"/>
  <c r="R16" i="1"/>
  <c r="J16" i="1"/>
  <c r="H16" i="1"/>
  <c r="Q16" i="1"/>
  <c r="I16" i="1"/>
  <c r="T17" i="1" l="1"/>
  <c r="L17" i="1"/>
  <c r="D17" i="1"/>
  <c r="S17" i="1"/>
  <c r="K17" i="1"/>
  <c r="R17" i="1"/>
  <c r="J17" i="1"/>
  <c r="Q17" i="1"/>
  <c r="I17" i="1"/>
  <c r="M17" i="1"/>
  <c r="P17" i="1"/>
  <c r="H17" i="1"/>
  <c r="U17" i="1"/>
  <c r="O17" i="1"/>
  <c r="G17" i="1"/>
  <c r="V17" i="1"/>
  <c r="N17" i="1"/>
  <c r="F17" i="1"/>
  <c r="E17" i="1"/>
  <c r="Q18" i="1" l="1"/>
  <c r="I18" i="1"/>
  <c r="P18" i="1"/>
  <c r="H18" i="1"/>
  <c r="O18" i="1"/>
  <c r="G18" i="1"/>
  <c r="V18" i="1"/>
  <c r="N18" i="1"/>
  <c r="F18" i="1"/>
  <c r="U18" i="1"/>
  <c r="M18" i="1"/>
  <c r="E18" i="1"/>
  <c r="T18" i="1"/>
  <c r="L18" i="1"/>
  <c r="D18" i="1"/>
  <c r="J18" i="1"/>
  <c r="S18" i="1"/>
  <c r="K18" i="1"/>
  <c r="R18" i="1"/>
  <c r="V19" i="1" l="1"/>
  <c r="N19" i="1"/>
  <c r="F19" i="1"/>
  <c r="U19" i="1"/>
  <c r="M19" i="1"/>
  <c r="E19" i="1"/>
  <c r="T19" i="1"/>
  <c r="L19" i="1"/>
  <c r="D19" i="1"/>
  <c r="G19" i="1"/>
  <c r="S19" i="1"/>
  <c r="K19" i="1"/>
  <c r="R19" i="1"/>
  <c r="J19" i="1"/>
  <c r="O19" i="1"/>
  <c r="Q19" i="1"/>
  <c r="I19" i="1"/>
  <c r="P19" i="1"/>
  <c r="H19" i="1"/>
  <c r="S20" i="1" l="1"/>
  <c r="K20" i="1"/>
  <c r="R20" i="1"/>
  <c r="J20" i="1"/>
  <c r="Q20" i="1"/>
  <c r="I20" i="1"/>
  <c r="P20" i="1"/>
  <c r="H20" i="1"/>
  <c r="D20" i="1"/>
  <c r="O20" i="1"/>
  <c r="G20" i="1"/>
  <c r="V20" i="1"/>
  <c r="N20" i="1"/>
  <c r="F20" i="1"/>
  <c r="T20" i="1"/>
  <c r="U20" i="1"/>
  <c r="M20" i="1"/>
  <c r="E20" i="1"/>
  <c r="L20" i="1"/>
  <c r="P21" i="1" l="1"/>
  <c r="H21" i="1"/>
  <c r="O21" i="1"/>
  <c r="G21" i="1"/>
  <c r="V21" i="1"/>
  <c r="N21" i="1"/>
  <c r="F21" i="1"/>
  <c r="I21" i="1"/>
  <c r="U21" i="1"/>
  <c r="M21" i="1"/>
  <c r="E21" i="1"/>
  <c r="T21" i="1"/>
  <c r="L21" i="1"/>
  <c r="D21" i="1"/>
  <c r="Q21" i="1"/>
  <c r="S21" i="1"/>
  <c r="K21" i="1"/>
  <c r="R21" i="1"/>
  <c r="J21" i="1"/>
  <c r="U22" i="1" l="1"/>
  <c r="M22" i="1"/>
  <c r="E22" i="1"/>
  <c r="T22" i="1"/>
  <c r="L22" i="1"/>
  <c r="D22" i="1"/>
  <c r="S22" i="1"/>
  <c r="K22" i="1"/>
  <c r="R22" i="1"/>
  <c r="J22" i="1"/>
  <c r="N22" i="1"/>
  <c r="Q22" i="1"/>
  <c r="I22" i="1"/>
  <c r="P22" i="1"/>
  <c r="H22" i="1"/>
  <c r="V22" i="1"/>
  <c r="O22" i="1"/>
  <c r="G22" i="1"/>
  <c r="F22" i="1"/>
  <c r="R23" i="1" l="1"/>
  <c r="J23" i="1"/>
  <c r="Q23" i="1"/>
  <c r="I23" i="1"/>
  <c r="P23" i="1"/>
  <c r="H23" i="1"/>
  <c r="K23" i="1"/>
  <c r="O23" i="1"/>
  <c r="G23" i="1"/>
  <c r="V23" i="1"/>
  <c r="N23" i="1"/>
  <c r="F23" i="1"/>
  <c r="S23" i="1"/>
  <c r="U23" i="1"/>
  <c r="M23" i="1"/>
  <c r="E23" i="1"/>
  <c r="T23" i="1"/>
  <c r="L23" i="1"/>
  <c r="D23" i="1"/>
  <c r="O24" i="1" l="1"/>
  <c r="G24" i="1"/>
  <c r="V24" i="1"/>
  <c r="N24" i="1"/>
  <c r="F24" i="1"/>
  <c r="U24" i="1"/>
  <c r="M24" i="1"/>
  <c r="E24" i="1"/>
  <c r="T24" i="1"/>
  <c r="L24" i="1"/>
  <c r="D24" i="1"/>
  <c r="S24" i="1"/>
  <c r="K24" i="1"/>
  <c r="R24" i="1"/>
  <c r="J24" i="1"/>
  <c r="P24" i="1"/>
  <c r="Q24" i="1"/>
  <c r="I24" i="1"/>
  <c r="H24" i="1"/>
  <c r="T25" i="1" l="1"/>
  <c r="L25" i="1"/>
  <c r="D25" i="1"/>
  <c r="S25" i="1"/>
  <c r="K25" i="1"/>
  <c r="R25" i="1"/>
  <c r="J25" i="1"/>
  <c r="U25" i="1"/>
  <c r="Q25" i="1"/>
  <c r="I25" i="1"/>
  <c r="E25" i="1"/>
  <c r="P25" i="1"/>
  <c r="H25" i="1"/>
  <c r="O25" i="1"/>
  <c r="G25" i="1"/>
  <c r="M25" i="1"/>
  <c r="V25" i="1"/>
  <c r="N25" i="1"/>
  <c r="F25" i="1"/>
</calcChain>
</file>

<file path=xl/sharedStrings.xml><?xml version="1.0" encoding="utf-8"?>
<sst xmlns="http://schemas.openxmlformats.org/spreadsheetml/2006/main" count="64" uniqueCount="45">
  <si>
    <t>Contingent Liability Template</t>
  </si>
  <si>
    <t>Methodology</t>
  </si>
  <si>
    <t>Source</t>
  </si>
  <si>
    <t>Calculation</t>
  </si>
  <si>
    <t>State Contingent Liability</t>
  </si>
  <si>
    <t>Liability is reduced by 5% over 20 years (F-(F/20 x Y)</t>
  </si>
  <si>
    <t>Commonwealth Pre 2009 Round</t>
  </si>
  <si>
    <t>Commonwealth 2009 and Post 2009 Round</t>
  </si>
  <si>
    <t>See below</t>
  </si>
  <si>
    <t>External Infrastructure Scheme</t>
  </si>
  <si>
    <t>Funds to be repaid using formula AB/C where A is total funds paid, B is the number of years remaining, C is 20 year period</t>
  </si>
  <si>
    <t>Total Grant Amount</t>
  </si>
  <si>
    <t>Designated Use Period</t>
  </si>
  <si>
    <t>Recoverable Portion</t>
  </si>
  <si>
    <t>Example</t>
  </si>
  <si>
    <t>$75,001 to $500,000</t>
  </si>
  <si>
    <t>2 years plus one additional year for each $50,000 over $100,000 (Rounded to the nearest full year)</t>
  </si>
  <si>
    <t>Full amount will be recoverable up to half way through the Designated Use Period, and then reduced by equal proportions of the total amount over the remaining period.</t>
  </si>
  <si>
    <t xml:space="preserve">Grant amount $475,000: retain interest for 2 years plus 7.5 years (total rounded up to 10 years). The full amount is recoverable up to 5 years then the amount to be recovered would be reduced by 20% of the total amount each year until $0 is owing after the 10 years from commencement of the Designated Use Period. </t>
  </si>
  <si>
    <t>$500,001 to $1.5M</t>
  </si>
  <si>
    <t>10 years plus additional year for every $100,000 over $500,000 (Rounded to the nearest full year)</t>
  </si>
  <si>
    <t>Grant amount $1m: retain interest for 10 years plus 5 years (total 15 years). Full amount recoverable up to 7.5 years then would reduce by 13.33% of the total amount each year to the end of 15 years.</t>
  </si>
  <si>
    <t>Over $1.5M</t>
  </si>
  <si>
    <t>20 years</t>
  </si>
  <si>
    <t>Full amount will be recoverable up to half way through the Designated Use Period then reduced by equal proportions of the total amount over the remaining period.</t>
  </si>
  <si>
    <t>Grant amount $2m: retain interest for 20 years. Full amount recoverable over 10 years and then would reduce by 10% of the total amount each year to the end of the 20 years.</t>
  </si>
  <si>
    <t>Current Year</t>
  </si>
  <si>
    <t>Commonwealth</t>
  </si>
  <si>
    <t>State</t>
  </si>
  <si>
    <t>Total</t>
  </si>
  <si>
    <t>Project</t>
  </si>
  <si>
    <t>Round Year</t>
  </si>
  <si>
    <t>Commencement Year of Use</t>
  </si>
  <si>
    <t>No. of Years after Commencement</t>
  </si>
  <si>
    <t>Grant Funding</t>
  </si>
  <si>
    <t>Contingent Liability</t>
  </si>
  <si>
    <t>Notes</t>
  </si>
  <si>
    <t>text</t>
  </si>
  <si>
    <t>yyyy</t>
  </si>
  <si>
    <t>#</t>
  </si>
  <si>
    <t>$</t>
  </si>
  <si>
    <t>Amortisation Table</t>
  </si>
  <si>
    <t>Designated Use Period
(2009 and Post 2009)</t>
  </si>
  <si>
    <t>No. Years</t>
  </si>
  <si>
    <r>
      <t xml:space="preserve">Using the Template
</t>
    </r>
    <r>
      <rPr>
        <b/>
        <sz val="11"/>
        <color theme="0" tint="-0.499984740745262"/>
        <rFont val="Calibri"/>
        <family val="2"/>
        <scheme val="minor"/>
      </rPr>
      <t xml:space="preserve">Data can be entered into the blue cells only, grey cells are locked.  QIS BGA can provide a list of projects including:
1)  Project Description
2)  Round Year
3)  Grant Funding
The school will provide data for the "commencement year of use"  which will reflect the "date of practical completion" as per the "final completion certificate by an external qualified architect".
</t>
    </r>
    <r>
      <rPr>
        <b/>
        <i/>
        <sz val="10"/>
        <color theme="0" tint="-0.499984740745262"/>
        <rFont val="Calibri"/>
        <family val="2"/>
        <scheme val="minor"/>
      </rPr>
      <t>Disclaimer: This material is provided to you on the understanding that QIS BGA is not engaged in rendering professional advice.  Before using this material, you should carefully evaluate its accuracy, currency, completeness and relevance for your purposes, and you should obtain any appropriate professional advice relevant to the particular circumstances of your school.  QIS BGA does not accept any legal or other liability for the material provided or any reliance by you on the material in this document. This material is assembled in good faith and is distributed as guidance only.  QIS BGA reserves the right to change or amend any material in this document and we are under no obligation to inform you of any changes or publish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</si>
</sst>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Red]\(0.0%\);\-"/>
    <numFmt numFmtId="166" formatCode="#,##0;[Red]\(#,##0\);\-"/>
  </numFmts>
  <fonts count="17" x14ac:knownFonts="1">
    <font>
      <sz val="10"/>
      <color theme="1"/>
      <name val="Calibri"/>
      <family val="2"/>
      <scheme val="minor"/>
    </font>
    <font>
      <sz val="11"/>
      <color theme="1"/>
      <name val="Calibri"/>
      <family val="2"/>
      <scheme val="minor"/>
    </font>
    <font>
      <sz val="10"/>
      <color theme="1"/>
      <name val="Calibri"/>
      <family val="2"/>
      <scheme val="minor"/>
    </font>
    <font>
      <b/>
      <sz val="10"/>
      <color theme="3"/>
      <name val="Calibri"/>
      <family val="2"/>
      <scheme val="minor"/>
    </font>
    <font>
      <b/>
      <sz val="10"/>
      <name val="Calibri"/>
      <family val="2"/>
      <scheme val="minor"/>
    </font>
    <font>
      <sz val="10"/>
      <name val="Calibri"/>
      <family val="2"/>
      <scheme val="minor"/>
    </font>
    <font>
      <b/>
      <sz val="10"/>
      <color theme="0"/>
      <name val="Calibri"/>
      <family val="2"/>
      <scheme val="minor"/>
    </font>
    <font>
      <b/>
      <sz val="10"/>
      <color theme="1"/>
      <name val="Calibri"/>
      <family val="2"/>
      <scheme val="minor"/>
    </font>
    <font>
      <i/>
      <sz val="10"/>
      <color rgb="FF7F7F7F"/>
      <name val="Calibri"/>
      <family val="2"/>
      <scheme val="minor"/>
    </font>
    <font>
      <sz val="10"/>
      <color rgb="FFC00000"/>
      <name val="Calibri"/>
      <family val="2"/>
      <scheme val="minor"/>
    </font>
    <font>
      <sz val="10"/>
      <color rgb="FFFA7D00"/>
      <name val="Calibri"/>
      <family val="2"/>
      <scheme val="minor"/>
    </font>
    <font>
      <b/>
      <sz val="18"/>
      <color theme="3"/>
      <name val="Calibri"/>
      <family val="2"/>
      <scheme val="minor"/>
    </font>
    <font>
      <b/>
      <sz val="14"/>
      <color theme="0" tint="-0.499984740745262"/>
      <name val="Calibri"/>
      <family val="2"/>
      <scheme val="minor"/>
    </font>
    <font>
      <i/>
      <sz val="10"/>
      <name val="Calibri"/>
      <family val="2"/>
      <scheme val="minor"/>
    </font>
    <font>
      <i/>
      <sz val="10"/>
      <color theme="3"/>
      <name val="Calibri"/>
      <family val="2"/>
      <scheme val="minor"/>
    </font>
    <font>
      <b/>
      <sz val="11"/>
      <color theme="0" tint="-0.499984740745262"/>
      <name val="Calibri"/>
      <family val="2"/>
      <scheme val="minor"/>
    </font>
    <font>
      <b/>
      <i/>
      <sz val="10"/>
      <color theme="0" tint="-0.499984740745262"/>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tint="-0.499984740745262"/>
        <bgColor indexed="64"/>
      </patternFill>
    </fill>
    <fill>
      <patternFill patternType="solid">
        <fgColor rgb="FFC00000"/>
        <bgColor indexed="64"/>
      </patternFill>
    </fill>
  </fills>
  <borders count="12">
    <border>
      <left/>
      <right/>
      <top/>
      <bottom/>
      <diagonal/>
    </border>
    <border>
      <left/>
      <right/>
      <top/>
      <bottom style="dotted">
        <color theme="0" tint="-0.149967955565050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tted">
        <color theme="4" tint="-0.24994659260841701"/>
      </left>
      <right style="dotted">
        <color theme="4" tint="-0.24994659260841701"/>
      </right>
      <top style="dotted">
        <color theme="4" tint="-0.24994659260841701"/>
      </top>
      <bottom style="dotted">
        <color theme="4" tint="-0.24994659260841701"/>
      </bottom>
      <diagonal/>
    </border>
    <border>
      <left/>
      <right/>
      <top style="thin">
        <color theme="0" tint="-0.499984740745262"/>
      </top>
      <bottom style="double">
        <color theme="0" tint="-0.499984740745262"/>
      </bottom>
      <diagonal/>
    </border>
    <border>
      <left/>
      <right/>
      <top style="dotted">
        <color theme="0" tint="-0.14996795556505021"/>
      </top>
      <bottom/>
      <diagonal/>
    </border>
    <border>
      <left/>
      <right style="thin">
        <color theme="0"/>
      </right>
      <top/>
      <bottom/>
      <diagonal/>
    </border>
    <border>
      <left style="thin">
        <color theme="0"/>
      </left>
      <right/>
      <top/>
      <bottom/>
      <diagonal/>
    </border>
    <border>
      <left/>
      <right/>
      <top/>
      <bottom style="thin">
        <color theme="0" tint="-0.499984740745262"/>
      </bottom>
      <diagonal/>
    </border>
  </borders>
  <cellStyleXfs count="15">
    <xf numFmtId="0" fontId="0" fillId="0" borderId="0"/>
    <xf numFmtId="9" fontId="1" fillId="0" borderId="0" applyFont="0" applyFill="0" applyBorder="0" applyAlignment="0" applyProtection="0"/>
    <xf numFmtId="0" fontId="11" fillId="0" borderId="0" applyNumberFormat="0" applyFill="0" applyAlignment="0" applyProtection="0"/>
    <xf numFmtId="0" fontId="12" fillId="0" borderId="0" applyNumberFormat="0" applyAlignment="0" applyProtection="0"/>
    <xf numFmtId="0" fontId="6" fillId="2" borderId="0" applyNumberFormat="0" applyAlignment="0" applyProtection="0"/>
    <xf numFmtId="0" fontId="3" fillId="0" borderId="0" applyNumberFormat="0" applyFill="0" applyBorder="0" applyAlignment="0" applyProtection="0"/>
    <xf numFmtId="0" fontId="5" fillId="4" borderId="6" applyNumberFormat="0" applyAlignment="0">
      <protection locked="0"/>
    </xf>
    <xf numFmtId="0" fontId="5" fillId="0" borderId="1" applyNumberFormat="0" applyAlignment="0" applyProtection="0"/>
    <xf numFmtId="0" fontId="5" fillId="5" borderId="2" applyNumberFormat="0" applyAlignment="0" applyProtection="0"/>
    <xf numFmtId="0" fontId="10" fillId="0" borderId="3" applyNumberFormat="0" applyFill="0" applyAlignment="0" applyProtection="0"/>
    <xf numFmtId="0" fontId="6" fillId="6" borderId="4" applyNumberFormat="0" applyAlignment="0" applyProtection="0"/>
    <xf numFmtId="0" fontId="9" fillId="0" borderId="0" applyNumberFormat="0" applyFill="0" applyBorder="0" applyAlignment="0" applyProtection="0"/>
    <xf numFmtId="0" fontId="2" fillId="7" borderId="5" applyNumberFormat="0" applyAlignment="0" applyProtection="0"/>
    <xf numFmtId="0" fontId="8" fillId="0" borderId="0" applyNumberFormat="0" applyFill="0" applyBorder="0" applyAlignment="0" applyProtection="0"/>
    <xf numFmtId="0" fontId="7" fillId="0" borderId="7" applyNumberFormat="0" applyFill="0" applyAlignment="0" applyProtection="0"/>
  </cellStyleXfs>
  <cellXfs count="48">
    <xf numFmtId="0" fontId="0" fillId="0" borderId="0" xfId="0"/>
    <xf numFmtId="1" fontId="4" fillId="3" borderId="1" xfId="0" applyNumberFormat="1" applyFont="1" applyFill="1" applyBorder="1" applyAlignment="1">
      <alignment horizontal="left" vertical="center"/>
    </xf>
    <xf numFmtId="165" fontId="7" fillId="3" borderId="1" xfId="1" applyNumberFormat="1" applyFont="1" applyFill="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vertical="top"/>
    </xf>
    <xf numFmtId="0" fontId="11" fillId="0" borderId="0" xfId="2" applyAlignment="1">
      <alignment horizontal="left" vertical="center"/>
    </xf>
    <xf numFmtId="0" fontId="12" fillId="0" borderId="0" xfId="3"/>
    <xf numFmtId="0" fontId="3" fillId="0" borderId="0" xfId="5"/>
    <xf numFmtId="0" fontId="0" fillId="0" borderId="8" xfId="0" applyBorder="1"/>
    <xf numFmtId="0" fontId="0" fillId="0" borderId="0" xfId="0" applyAlignment="1">
      <alignment wrapText="1"/>
    </xf>
    <xf numFmtId="0" fontId="0" fillId="0" borderId="0" xfId="0" applyAlignment="1">
      <alignment horizontal="right"/>
    </xf>
    <xf numFmtId="0" fontId="0" fillId="0" borderId="8" xfId="0" applyBorder="1" applyAlignment="1">
      <alignment horizontal="right"/>
    </xf>
    <xf numFmtId="0" fontId="8" fillId="0" borderId="0" xfId="13" applyAlignment="1">
      <alignment horizontal="right" wrapText="1"/>
    </xf>
    <xf numFmtId="0" fontId="5" fillId="4" borderId="6" xfId="6" applyAlignment="1">
      <alignment horizontal="left" vertical="top" wrapText="1"/>
      <protection locked="0"/>
    </xf>
    <xf numFmtId="166" fontId="5" fillId="4" borderId="6" xfId="6" applyNumberFormat="1" applyAlignment="1">
      <alignment horizontal="right" vertical="top"/>
      <protection locked="0"/>
    </xf>
    <xf numFmtId="166" fontId="5" fillId="5" borderId="2" xfId="8" applyNumberFormat="1" applyAlignment="1">
      <alignment horizontal="right" vertical="top"/>
    </xf>
    <xf numFmtId="166" fontId="5" fillId="5" borderId="2" xfId="8" applyNumberFormat="1" applyAlignment="1" applyProtection="1">
      <alignment horizontal="right" vertical="top"/>
    </xf>
    <xf numFmtId="0" fontId="5" fillId="4" borderId="6" xfId="6" applyAlignment="1">
      <alignment vertical="top" wrapText="1"/>
      <protection locked="0"/>
    </xf>
    <xf numFmtId="0" fontId="8" fillId="0" borderId="0" xfId="13" applyAlignment="1">
      <alignment horizontal="left" wrapText="1"/>
    </xf>
    <xf numFmtId="0" fontId="5" fillId="4" borderId="6" xfId="6" applyAlignment="1">
      <alignment horizontal="right" vertical="top"/>
      <protection locked="0"/>
    </xf>
    <xf numFmtId="166" fontId="7" fillId="0" borderId="0" xfId="0" applyNumberFormat="1" applyFont="1"/>
    <xf numFmtId="0" fontId="7" fillId="0" borderId="0" xfId="0" applyFont="1"/>
    <xf numFmtId="0" fontId="3" fillId="0" borderId="11" xfId="5" applyBorder="1" applyAlignment="1">
      <alignment wrapText="1"/>
    </xf>
    <xf numFmtId="0" fontId="3" fillId="0" borderId="11" xfId="5" applyBorder="1" applyAlignment="1">
      <alignment horizontal="right" wrapText="1"/>
    </xf>
    <xf numFmtId="0" fontId="14" fillId="0" borderId="11" xfId="5" applyFont="1" applyBorder="1" applyAlignment="1">
      <alignment horizontal="right" wrapText="1"/>
    </xf>
    <xf numFmtId="0" fontId="3" fillId="0" borderId="11" xfId="5" applyBorder="1" applyAlignment="1">
      <alignment horizontal="left" wrapText="1"/>
    </xf>
    <xf numFmtId="0" fontId="6" fillId="2" borderId="0" xfId="4"/>
    <xf numFmtId="0" fontId="5" fillId="0" borderId="1" xfId="7" applyAlignment="1">
      <alignment vertical="top" wrapText="1"/>
    </xf>
    <xf numFmtId="0" fontId="0" fillId="0" borderId="0" xfId="0" applyAlignment="1">
      <alignment vertical="top" wrapText="1"/>
    </xf>
    <xf numFmtId="0" fontId="3" fillId="0" borderId="11" xfId="5" applyBorder="1" applyAlignment="1"/>
    <xf numFmtId="0" fontId="6" fillId="9" borderId="0" xfId="0" applyFont="1" applyFill="1" applyAlignment="1">
      <alignment vertical="top" wrapText="1"/>
    </xf>
    <xf numFmtId="0" fontId="5" fillId="0" borderId="1" xfId="7" applyAlignment="1">
      <alignment vertical="top"/>
    </xf>
    <xf numFmtId="0" fontId="13" fillId="0" borderId="1" xfId="7" applyFont="1" applyAlignment="1">
      <alignment vertical="top"/>
    </xf>
    <xf numFmtId="0" fontId="4" fillId="0" borderId="1" xfId="7" applyFont="1" applyAlignment="1">
      <alignment vertical="top" wrapText="1"/>
    </xf>
    <xf numFmtId="0" fontId="12" fillId="0" borderId="0" xfId="3" applyAlignment="1">
      <alignment horizontal="left" vertical="center"/>
    </xf>
    <xf numFmtId="0" fontId="6" fillId="2" borderId="0" xfId="4" applyAlignment="1">
      <alignment horizontal="left" vertical="top" wrapText="1"/>
    </xf>
    <xf numFmtId="0" fontId="6" fillId="2" borderId="0" xfId="4" applyAlignment="1">
      <alignment vertical="top"/>
    </xf>
    <xf numFmtId="165" fontId="5" fillId="0" borderId="1" xfId="7" applyNumberFormat="1" applyAlignment="1">
      <alignment vertical="center"/>
    </xf>
    <xf numFmtId="164" fontId="5" fillId="0" borderId="1" xfId="7" applyNumberFormat="1" applyAlignment="1">
      <alignment horizontal="left" vertical="center"/>
    </xf>
    <xf numFmtId="0" fontId="6" fillId="2" borderId="0" xfId="5" applyFont="1" applyFill="1" applyBorder="1" applyAlignment="1">
      <alignment horizontal="center"/>
    </xf>
    <xf numFmtId="0" fontId="6" fillId="2" borderId="9" xfId="5" applyFont="1" applyFill="1" applyBorder="1" applyAlignment="1">
      <alignment horizontal="center"/>
    </xf>
    <xf numFmtId="0" fontId="6" fillId="9" borderId="10" xfId="5" applyFont="1" applyFill="1" applyBorder="1" applyAlignment="1">
      <alignment horizontal="center"/>
    </xf>
    <xf numFmtId="0" fontId="6" fillId="9" borderId="9" xfId="5" applyFont="1" applyFill="1" applyBorder="1" applyAlignment="1">
      <alignment horizontal="center"/>
    </xf>
    <xf numFmtId="0" fontId="6" fillId="8" borderId="10" xfId="5" applyFont="1" applyFill="1" applyBorder="1" applyAlignment="1">
      <alignment horizontal="center"/>
    </xf>
    <xf numFmtId="0" fontId="6" fillId="8" borderId="0" xfId="5" applyFont="1" applyFill="1" applyBorder="1" applyAlignment="1">
      <alignment horizontal="center"/>
    </xf>
    <xf numFmtId="0" fontId="12" fillId="0" borderId="0" xfId="3" applyAlignment="1">
      <alignment horizontal="left" wrapText="1"/>
    </xf>
    <xf numFmtId="0" fontId="3" fillId="0" borderId="0" xfId="0" applyFont="1" applyAlignment="1">
      <alignment horizontal="center" vertical="center" textRotation="90"/>
    </xf>
  </cellXfs>
  <cellStyles count="15">
    <cellStyle name="Calculation" xfId="8" builtinId="22" customBuiltin="1"/>
    <cellStyle name="Check Cell" xfId="10" builtinId="23" customBuiltin="1"/>
    <cellStyle name="Explanatory Text" xfId="13" builtinId="53" customBuiltin="1"/>
    <cellStyle name="Heading 1" xfId="3" builtinId="16" customBuiltin="1"/>
    <cellStyle name="Heading 3" xfId="4" builtinId="18" customBuiltin="1"/>
    <cellStyle name="Heading 4" xfId="5" builtinId="19" customBuiltin="1"/>
    <cellStyle name="Input" xfId="6" builtinId="20" customBuiltin="1"/>
    <cellStyle name="Linked Cell" xfId="9" builtinId="24" customBuiltin="1"/>
    <cellStyle name="Normal" xfId="0" builtinId="0" customBuiltin="1"/>
    <cellStyle name="Note" xfId="12" builtinId="10" customBuiltin="1"/>
    <cellStyle name="Output" xfId="7" builtinId="21" customBuiltin="1"/>
    <cellStyle name="Percent" xfId="1" builtinId="5"/>
    <cellStyle name="Title" xfId="2" builtinId="15" customBuiltin="1"/>
    <cellStyle name="Total" xfId="14" builtinId="25" customBuiltin="1"/>
    <cellStyle name="Warning Text" xfId="11" builtinId="11" customBuiltin="1"/>
  </cellStyles>
  <dxfs count="1">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E5979-2C34-41F8-85D9-16BFCDB570CC}">
  <sheetPr codeName="Sheet1"/>
  <dimension ref="A1:M19"/>
  <sheetViews>
    <sheetView showGridLines="0" showRowColHeaders="0" zoomScaleNormal="100" workbookViewId="0">
      <selection activeCell="D17" sqref="D17"/>
    </sheetView>
  </sheetViews>
  <sheetFormatPr defaultColWidth="0" defaultRowHeight="12.75" zeroHeight="1" x14ac:dyDescent="0.2"/>
  <cols>
    <col min="1" max="1" width="2.5703125" customWidth="1"/>
    <col min="2" max="2" width="44.28515625" bestFit="1" customWidth="1"/>
    <col min="3" max="3" width="28.7109375" customWidth="1"/>
    <col min="4" max="4" width="45.85546875" customWidth="1"/>
    <col min="5" max="5" width="72" customWidth="1"/>
    <col min="6" max="6" width="2.7109375" customWidth="1"/>
    <col min="7" max="13" width="0" hidden="1" customWidth="1"/>
    <col min="14" max="16384" width="9.140625" hidden="1"/>
  </cols>
  <sheetData>
    <row r="1" spans="2:5" ht="23.25" x14ac:dyDescent="0.2">
      <c r="B1" s="6" t="s">
        <v>0</v>
      </c>
    </row>
    <row r="2" spans="2:5" ht="18.75" x14ac:dyDescent="0.3">
      <c r="B2" s="7" t="s">
        <v>1</v>
      </c>
    </row>
    <row r="3" spans="2:5" x14ac:dyDescent="0.2"/>
    <row r="4" spans="2:5" x14ac:dyDescent="0.2">
      <c r="B4" s="27" t="s">
        <v>1</v>
      </c>
      <c r="C4" s="27"/>
      <c r="D4" s="27"/>
      <c r="E4" s="27"/>
    </row>
    <row r="5" spans="2:5" x14ac:dyDescent="0.2"/>
    <row r="6" spans="2:5" x14ac:dyDescent="0.2">
      <c r="B6" s="30" t="s">
        <v>2</v>
      </c>
      <c r="C6" s="30" t="s">
        <v>3</v>
      </c>
      <c r="D6" s="30"/>
      <c r="E6" s="30"/>
    </row>
    <row r="7" spans="2:5" s="29" customFormat="1" x14ac:dyDescent="0.2">
      <c r="B7" s="34" t="s">
        <v>4</v>
      </c>
      <c r="C7" s="32" t="s">
        <v>5</v>
      </c>
      <c r="D7" s="32"/>
      <c r="E7" s="32"/>
    </row>
    <row r="8" spans="2:5" s="29" customFormat="1" x14ac:dyDescent="0.2">
      <c r="B8" s="34" t="s">
        <v>6</v>
      </c>
      <c r="C8" s="32" t="s">
        <v>5</v>
      </c>
      <c r="D8" s="32"/>
      <c r="E8" s="32"/>
    </row>
    <row r="9" spans="2:5" s="29" customFormat="1" x14ac:dyDescent="0.2">
      <c r="B9" s="34" t="s">
        <v>7</v>
      </c>
      <c r="C9" s="33" t="s">
        <v>8</v>
      </c>
      <c r="D9" s="32"/>
      <c r="E9" s="32"/>
    </row>
    <row r="10" spans="2:5" s="29" customFormat="1" x14ac:dyDescent="0.2">
      <c r="B10" s="34" t="s">
        <v>9</v>
      </c>
      <c r="C10" s="32" t="s">
        <v>10</v>
      </c>
      <c r="D10" s="32"/>
    </row>
    <row r="11" spans="2:5" s="29" customFormat="1" x14ac:dyDescent="0.2"/>
    <row r="12" spans="2:5" s="29" customFormat="1" x14ac:dyDescent="0.2"/>
    <row r="13" spans="2:5" s="29" customFormat="1" x14ac:dyDescent="0.2">
      <c r="B13" s="31" t="s">
        <v>7</v>
      </c>
      <c r="C13" s="31"/>
      <c r="D13" s="31"/>
      <c r="E13" s="31"/>
    </row>
    <row r="14" spans="2:5" s="29" customFormat="1" x14ac:dyDescent="0.2"/>
    <row r="15" spans="2:5" s="10" customFormat="1" x14ac:dyDescent="0.2">
      <c r="B15" s="23" t="s">
        <v>11</v>
      </c>
      <c r="C15" s="23" t="s">
        <v>12</v>
      </c>
      <c r="D15" s="23" t="s">
        <v>13</v>
      </c>
      <c r="E15" s="23" t="s">
        <v>14</v>
      </c>
    </row>
    <row r="16" spans="2:5" s="29" customFormat="1" ht="54.75" customHeight="1" x14ac:dyDescent="0.2">
      <c r="B16" s="34" t="s">
        <v>15</v>
      </c>
      <c r="C16" s="28" t="s">
        <v>16</v>
      </c>
      <c r="D16" s="28" t="s">
        <v>17</v>
      </c>
      <c r="E16" s="28" t="s">
        <v>18</v>
      </c>
    </row>
    <row r="17" spans="2:5" s="29" customFormat="1" ht="54.75" customHeight="1" x14ac:dyDescent="0.2">
      <c r="B17" s="34" t="s">
        <v>19</v>
      </c>
      <c r="C17" s="28" t="s">
        <v>20</v>
      </c>
      <c r="D17" s="28" t="s">
        <v>17</v>
      </c>
      <c r="E17" s="28" t="s">
        <v>21</v>
      </c>
    </row>
    <row r="18" spans="2:5" s="29" customFormat="1" ht="54.75" customHeight="1" x14ac:dyDescent="0.2">
      <c r="B18" s="34" t="s">
        <v>22</v>
      </c>
      <c r="C18" s="28" t="s">
        <v>23</v>
      </c>
      <c r="D18" s="28" t="s">
        <v>24</v>
      </c>
      <c r="E18" s="28" t="s">
        <v>25</v>
      </c>
    </row>
    <row r="19" spans="2:5" x14ac:dyDescent="0.2"/>
  </sheetData>
  <sheetProtection algorithmName="SHA-512" hashValue="FQMQvgYJEhMDUJYoNV0Kagq+TtLHvuPh2zTC/0A1N+K+PEY6Fs4DZfzfMWWHoynmn95vDONP5V/B/8srbIn2ug==" saltValue="q9+q82KXU9awXzDY7UWpC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D0C1-6FDA-4E2A-BF81-EDD3C17BF77E}">
  <sheetPr codeName="Sheet2">
    <pageSetUpPr fitToPage="1"/>
  </sheetPr>
  <dimension ref="A1:N61"/>
  <sheetViews>
    <sheetView showGridLines="0" tabSelected="1" workbookViewId="0">
      <pane ySplit="9" topLeftCell="A10" activePane="bottomLeft" state="frozen"/>
      <selection pane="bottomLeft" activeCell="I10" sqref="I10:I11"/>
    </sheetView>
  </sheetViews>
  <sheetFormatPr defaultColWidth="0" defaultRowHeight="12.75" zeroHeight="1" outlineLevelCol="1" x14ac:dyDescent="0.2"/>
  <cols>
    <col min="1" max="1" width="2.7109375" customWidth="1"/>
    <col min="2" max="2" width="51.5703125" customWidth="1"/>
    <col min="3" max="3" width="16.140625" customWidth="1"/>
    <col min="4" max="5" width="16.140625" style="11" customWidth="1"/>
    <col min="6" max="6" width="16.140625" style="11" hidden="1" customWidth="1" outlineLevel="1"/>
    <col min="7" max="7" width="16.140625" style="11" customWidth="1" collapsed="1"/>
    <col min="8" max="12" width="16.140625" style="11" customWidth="1"/>
    <col min="13" max="13" width="82" customWidth="1"/>
    <col min="14" max="14" width="2.7109375" customWidth="1"/>
    <col min="15" max="16384" width="9.140625" hidden="1"/>
  </cols>
  <sheetData>
    <row r="1" spans="2:13" ht="23.25" x14ac:dyDescent="0.2">
      <c r="B1" s="6" t="s">
        <v>0</v>
      </c>
    </row>
    <row r="2" spans="2:13" ht="182.25" customHeight="1" x14ac:dyDescent="0.3">
      <c r="B2" s="46" t="s">
        <v>44</v>
      </c>
      <c r="C2" s="46"/>
      <c r="D2" s="46"/>
      <c r="E2" s="46"/>
      <c r="F2" s="46"/>
      <c r="G2" s="46"/>
      <c r="H2" s="46"/>
      <c r="I2" s="46"/>
      <c r="J2" s="46"/>
      <c r="K2" s="46"/>
      <c r="L2" s="46"/>
    </row>
    <row r="3" spans="2:13" x14ac:dyDescent="0.2">
      <c r="D3"/>
      <c r="E3"/>
      <c r="F3"/>
      <c r="G3"/>
      <c r="H3"/>
      <c r="I3"/>
      <c r="J3"/>
      <c r="K3"/>
      <c r="L3"/>
    </row>
    <row r="4" spans="2:13" x14ac:dyDescent="0.2">
      <c r="B4" s="22" t="s">
        <v>26</v>
      </c>
      <c r="C4" s="20">
        <v>2022</v>
      </c>
      <c r="D4"/>
      <c r="E4"/>
      <c r="F4"/>
      <c r="G4"/>
      <c r="H4"/>
      <c r="I4"/>
      <c r="J4"/>
      <c r="K4"/>
      <c r="L4"/>
    </row>
    <row r="5" spans="2:13" x14ac:dyDescent="0.2">
      <c r="D5"/>
      <c r="E5"/>
      <c r="F5"/>
      <c r="G5"/>
      <c r="H5"/>
      <c r="I5"/>
      <c r="J5"/>
      <c r="K5"/>
      <c r="L5"/>
    </row>
    <row r="6" spans="2:13" x14ac:dyDescent="0.2">
      <c r="F6" s="40" t="s">
        <v>27</v>
      </c>
      <c r="G6" s="40"/>
      <c r="H6" s="41"/>
      <c r="I6" s="42" t="s">
        <v>28</v>
      </c>
      <c r="J6" s="43"/>
      <c r="K6" s="44" t="s">
        <v>29</v>
      </c>
      <c r="L6" s="45"/>
    </row>
    <row r="7" spans="2:13" x14ac:dyDescent="0.2">
      <c r="D7"/>
      <c r="E7"/>
      <c r="F7" s="21"/>
      <c r="G7" s="21">
        <f t="shared" ref="G7:L7" si="0">SUM(G10:G59)</f>
        <v>0</v>
      </c>
      <c r="H7" s="21">
        <f t="shared" si="0"/>
        <v>0</v>
      </c>
      <c r="I7" s="21">
        <f t="shared" si="0"/>
        <v>0</v>
      </c>
      <c r="J7" s="21">
        <f t="shared" si="0"/>
        <v>0</v>
      </c>
      <c r="K7" s="21">
        <f t="shared" si="0"/>
        <v>0</v>
      </c>
      <c r="L7" s="21">
        <f t="shared" si="0"/>
        <v>0</v>
      </c>
    </row>
    <row r="8" spans="2:13" s="8" customFormat="1" ht="25.5" x14ac:dyDescent="0.2">
      <c r="B8" s="23" t="s">
        <v>30</v>
      </c>
      <c r="C8" s="24" t="s">
        <v>31</v>
      </c>
      <c r="D8" s="24" t="s">
        <v>32</v>
      </c>
      <c r="E8" s="24" t="s">
        <v>33</v>
      </c>
      <c r="F8" s="25" t="s">
        <v>12</v>
      </c>
      <c r="G8" s="25" t="s">
        <v>34</v>
      </c>
      <c r="H8" s="25" t="s">
        <v>35</v>
      </c>
      <c r="I8" s="25" t="s">
        <v>34</v>
      </c>
      <c r="J8" s="25" t="s">
        <v>35</v>
      </c>
      <c r="K8" s="25" t="s">
        <v>34</v>
      </c>
      <c r="L8" s="25" t="s">
        <v>35</v>
      </c>
      <c r="M8" s="26" t="s">
        <v>36</v>
      </c>
    </row>
    <row r="9" spans="2:13" s="13" customFormat="1" x14ac:dyDescent="0.2">
      <c r="B9" s="19" t="s">
        <v>37</v>
      </c>
      <c r="C9" s="13" t="s">
        <v>38</v>
      </c>
      <c r="D9" s="13" t="s">
        <v>38</v>
      </c>
      <c r="E9" s="13" t="s">
        <v>39</v>
      </c>
      <c r="F9" s="13" t="s">
        <v>40</v>
      </c>
      <c r="G9" s="13" t="s">
        <v>40</v>
      </c>
      <c r="H9" s="13" t="s">
        <v>40</v>
      </c>
      <c r="I9" s="13" t="s">
        <v>40</v>
      </c>
      <c r="J9" s="13" t="s">
        <v>40</v>
      </c>
      <c r="K9" s="13" t="s">
        <v>40</v>
      </c>
      <c r="L9" s="13" t="s">
        <v>40</v>
      </c>
      <c r="M9" s="19" t="s">
        <v>37</v>
      </c>
    </row>
    <row r="10" spans="2:13" x14ac:dyDescent="0.2">
      <c r="B10" s="14"/>
      <c r="C10" s="20"/>
      <c r="D10" s="20"/>
      <c r="E10" s="16">
        <f>IF(D10=0,0,$C$4-D10+1)</f>
        <v>0</v>
      </c>
      <c r="F10" s="16" t="str">
        <f>IF($C10&lt;2009,"n/a",MAX(IF(G10&lt;=500000,2+ROUND((G10-100000)/50000,0),IF(G10&lt;=1500000,10+ROUND((G10-500000)/100000,0),20)),2))</f>
        <v>n/a</v>
      </c>
      <c r="G10" s="15"/>
      <c r="H10" s="16">
        <f>MAX(IF($C10&lt;2009,G10-(G10/20*E10),VLOOKUP($E10,'Amortisation Table'!$C$5:$V$25,MATCH($F10,'Amortisation Table'!$C$4:$V$4,0),1)*G10),0)</f>
        <v>0</v>
      </c>
      <c r="I10" s="15"/>
      <c r="J10" s="17">
        <f>MAX(I10-(I10/20*E10),0)</f>
        <v>0</v>
      </c>
      <c r="K10" s="17">
        <f>G10+I10</f>
        <v>0</v>
      </c>
      <c r="L10" s="17">
        <f>H10+J10</f>
        <v>0</v>
      </c>
      <c r="M10" s="18"/>
    </row>
    <row r="11" spans="2:13" x14ac:dyDescent="0.2">
      <c r="B11" s="14"/>
      <c r="C11" s="20"/>
      <c r="D11" s="20"/>
      <c r="E11" s="16">
        <f t="shared" ref="E11:E59" si="1">IF(D11=0,0,$C$4-D11+1)</f>
        <v>0</v>
      </c>
      <c r="F11" s="16" t="str">
        <f t="shared" ref="F11:F59" si="2">IF($C11&lt;2009,"n/a",MAX(IF(G11&lt;=500000,2+ROUND((G11-100000)/50000,0),IF(G11&lt;=1500000,10+ROUND((G11-500000)/100000,0),20)),2))</f>
        <v>n/a</v>
      </c>
      <c r="G11" s="15"/>
      <c r="H11" s="16">
        <f>MAX(IF($C11&lt;2009,G11-(G11/20*E11),VLOOKUP($E11,'Amortisation Table'!$C$5:$V$25,MATCH($F11,'Amortisation Table'!$C$4:$V$4,0),1)*G11),0)</f>
        <v>0</v>
      </c>
      <c r="I11" s="15"/>
      <c r="J11" s="17">
        <f t="shared" ref="J11:J59" si="3">MAX(I11-(I11/20*E11),0)</f>
        <v>0</v>
      </c>
      <c r="K11" s="17">
        <f t="shared" ref="K11:K42" si="4">G11+I11</f>
        <v>0</v>
      </c>
      <c r="L11" s="17">
        <f t="shared" ref="L11:L59" si="5">H11+J11</f>
        <v>0</v>
      </c>
      <c r="M11" s="18"/>
    </row>
    <row r="12" spans="2:13" x14ac:dyDescent="0.2">
      <c r="B12" s="14"/>
      <c r="C12" s="20"/>
      <c r="D12" s="20"/>
      <c r="E12" s="16">
        <f t="shared" si="1"/>
        <v>0</v>
      </c>
      <c r="F12" s="16" t="str">
        <f t="shared" si="2"/>
        <v>n/a</v>
      </c>
      <c r="G12" s="15"/>
      <c r="H12" s="16">
        <f>MAX(IF($C12&lt;2009,G12-(G12/20*E12),VLOOKUP($E12,'Amortisation Table'!$C$5:$V$25,MATCH($F12,'Amortisation Table'!$C$4:$V$4,0),1)*G12),0)</f>
        <v>0</v>
      </c>
      <c r="I12" s="15"/>
      <c r="J12" s="17">
        <f t="shared" si="3"/>
        <v>0</v>
      </c>
      <c r="K12" s="17">
        <f t="shared" si="4"/>
        <v>0</v>
      </c>
      <c r="L12" s="17">
        <f t="shared" si="5"/>
        <v>0</v>
      </c>
      <c r="M12" s="18"/>
    </row>
    <row r="13" spans="2:13" x14ac:dyDescent="0.2">
      <c r="B13" s="14"/>
      <c r="C13" s="20"/>
      <c r="D13" s="20"/>
      <c r="E13" s="16">
        <f t="shared" si="1"/>
        <v>0</v>
      </c>
      <c r="F13" s="16" t="str">
        <f t="shared" si="2"/>
        <v>n/a</v>
      </c>
      <c r="G13" s="15"/>
      <c r="H13" s="16">
        <f>MAX(IF($C13&lt;2009,G13-(G13/20*E13),VLOOKUP($E13,'Amortisation Table'!$C$5:$V$25,MATCH($F13,'Amortisation Table'!$C$4:$V$4,0),1)*G13),0)</f>
        <v>0</v>
      </c>
      <c r="I13" s="15"/>
      <c r="J13" s="17">
        <f t="shared" si="3"/>
        <v>0</v>
      </c>
      <c r="K13" s="17">
        <f t="shared" si="4"/>
        <v>0</v>
      </c>
      <c r="L13" s="17">
        <f t="shared" si="5"/>
        <v>0</v>
      </c>
      <c r="M13" s="18"/>
    </row>
    <row r="14" spans="2:13" x14ac:dyDescent="0.2">
      <c r="B14" s="14"/>
      <c r="C14" s="20"/>
      <c r="D14" s="20"/>
      <c r="E14" s="16">
        <f t="shared" si="1"/>
        <v>0</v>
      </c>
      <c r="F14" s="16" t="str">
        <f t="shared" si="2"/>
        <v>n/a</v>
      </c>
      <c r="G14" s="15"/>
      <c r="H14" s="16">
        <f>MAX(IF($C14&lt;2009,G14-(G14/20*E14),VLOOKUP($E14,'Amortisation Table'!$C$5:$V$25,MATCH($F14,'Amortisation Table'!$C$4:$V$4,0),1)*G14),0)</f>
        <v>0</v>
      </c>
      <c r="I14" s="15"/>
      <c r="J14" s="17">
        <f t="shared" si="3"/>
        <v>0</v>
      </c>
      <c r="K14" s="17">
        <f t="shared" si="4"/>
        <v>0</v>
      </c>
      <c r="L14" s="17">
        <f t="shared" si="5"/>
        <v>0</v>
      </c>
      <c r="M14" s="18"/>
    </row>
    <row r="15" spans="2:13" x14ac:dyDescent="0.2">
      <c r="B15" s="14"/>
      <c r="C15" s="20"/>
      <c r="D15" s="20"/>
      <c r="E15" s="16">
        <f t="shared" si="1"/>
        <v>0</v>
      </c>
      <c r="F15" s="16" t="str">
        <f t="shared" si="2"/>
        <v>n/a</v>
      </c>
      <c r="G15" s="15"/>
      <c r="H15" s="16">
        <f>MAX(IF($C15&lt;2009,G15-(G15/20*E15),VLOOKUP($E15,'Amortisation Table'!$C$5:$V$25,MATCH($F15,'Amortisation Table'!$C$4:$V$4,0),1)*G15),0)</f>
        <v>0</v>
      </c>
      <c r="I15" s="15"/>
      <c r="J15" s="17">
        <f t="shared" si="3"/>
        <v>0</v>
      </c>
      <c r="K15" s="17">
        <f t="shared" si="4"/>
        <v>0</v>
      </c>
      <c r="L15" s="17">
        <f t="shared" si="5"/>
        <v>0</v>
      </c>
      <c r="M15" s="18"/>
    </row>
    <row r="16" spans="2:13" x14ac:dyDescent="0.2">
      <c r="B16" s="14"/>
      <c r="C16" s="20"/>
      <c r="D16" s="20"/>
      <c r="E16" s="16">
        <f t="shared" si="1"/>
        <v>0</v>
      </c>
      <c r="F16" s="16" t="str">
        <f t="shared" si="2"/>
        <v>n/a</v>
      </c>
      <c r="G16" s="15"/>
      <c r="H16" s="16">
        <f>MAX(IF($C16&lt;2009,G16-(G16/20*E16),VLOOKUP($E16,'Amortisation Table'!$C$5:$V$25,MATCH($F16,'Amortisation Table'!$C$4:$V$4,0),1)*G16),0)</f>
        <v>0</v>
      </c>
      <c r="I16" s="15"/>
      <c r="J16" s="17">
        <f t="shared" si="3"/>
        <v>0</v>
      </c>
      <c r="K16" s="17">
        <f t="shared" si="4"/>
        <v>0</v>
      </c>
      <c r="L16" s="17">
        <f t="shared" si="5"/>
        <v>0</v>
      </c>
      <c r="M16" s="18"/>
    </row>
    <row r="17" spans="2:13" x14ac:dyDescent="0.2">
      <c r="B17" s="14"/>
      <c r="C17" s="20"/>
      <c r="D17" s="20"/>
      <c r="E17" s="16">
        <f t="shared" si="1"/>
        <v>0</v>
      </c>
      <c r="F17" s="16" t="str">
        <f t="shared" si="2"/>
        <v>n/a</v>
      </c>
      <c r="G17" s="15"/>
      <c r="H17" s="16">
        <f>MAX(IF($C17&lt;2009,G17-(G17/20*E17),VLOOKUP($E17,'Amortisation Table'!$C$5:$V$25,MATCH($F17,'Amortisation Table'!$C$4:$V$4,0),1)*G17),0)</f>
        <v>0</v>
      </c>
      <c r="I17" s="15"/>
      <c r="J17" s="17">
        <f t="shared" si="3"/>
        <v>0</v>
      </c>
      <c r="K17" s="17">
        <f t="shared" si="4"/>
        <v>0</v>
      </c>
      <c r="L17" s="17">
        <f t="shared" si="5"/>
        <v>0</v>
      </c>
      <c r="M17" s="18"/>
    </row>
    <row r="18" spans="2:13" x14ac:dyDescent="0.2">
      <c r="B18" s="14"/>
      <c r="C18" s="20"/>
      <c r="D18" s="20"/>
      <c r="E18" s="16">
        <f t="shared" si="1"/>
        <v>0</v>
      </c>
      <c r="F18" s="16" t="str">
        <f t="shared" si="2"/>
        <v>n/a</v>
      </c>
      <c r="G18" s="15"/>
      <c r="H18" s="16">
        <f>MAX(IF($C18&lt;2009,G18-(G18/20*E18),VLOOKUP($E18,'Amortisation Table'!$C$5:$V$25,MATCH($F18,'Amortisation Table'!$C$4:$V$4,0),1)*G18),0)</f>
        <v>0</v>
      </c>
      <c r="I18" s="15"/>
      <c r="J18" s="17">
        <f t="shared" si="3"/>
        <v>0</v>
      </c>
      <c r="K18" s="17">
        <f t="shared" si="4"/>
        <v>0</v>
      </c>
      <c r="L18" s="17">
        <f t="shared" si="5"/>
        <v>0</v>
      </c>
      <c r="M18" s="18"/>
    </row>
    <row r="19" spans="2:13" x14ac:dyDescent="0.2">
      <c r="B19" s="14"/>
      <c r="C19" s="20"/>
      <c r="D19" s="20"/>
      <c r="E19" s="16">
        <f t="shared" si="1"/>
        <v>0</v>
      </c>
      <c r="F19" s="16" t="str">
        <f t="shared" si="2"/>
        <v>n/a</v>
      </c>
      <c r="G19" s="15"/>
      <c r="H19" s="16">
        <f>MAX(IF($C19&lt;2009,G19-(G19/20*E19),VLOOKUP($E19,'Amortisation Table'!$C$5:$V$25,MATCH($F19,'Amortisation Table'!$C$4:$V$4,0),1)*G19),0)</f>
        <v>0</v>
      </c>
      <c r="I19" s="15"/>
      <c r="J19" s="17">
        <f t="shared" si="3"/>
        <v>0</v>
      </c>
      <c r="K19" s="17">
        <f t="shared" si="4"/>
        <v>0</v>
      </c>
      <c r="L19" s="17">
        <f t="shared" si="5"/>
        <v>0</v>
      </c>
      <c r="M19" s="18"/>
    </row>
    <row r="20" spans="2:13" x14ac:dyDescent="0.2">
      <c r="B20" s="14"/>
      <c r="C20" s="20"/>
      <c r="D20" s="20"/>
      <c r="E20" s="16">
        <f t="shared" si="1"/>
        <v>0</v>
      </c>
      <c r="F20" s="16" t="str">
        <f t="shared" si="2"/>
        <v>n/a</v>
      </c>
      <c r="G20" s="15"/>
      <c r="H20" s="16">
        <f>MAX(IF($C20&lt;2009,G20-(G20/20*E20),VLOOKUP($E20,'Amortisation Table'!$C$5:$V$25,MATCH($F20,'Amortisation Table'!$C$4:$V$4,0),1)*G20),0)</f>
        <v>0</v>
      </c>
      <c r="I20" s="15"/>
      <c r="J20" s="17">
        <f t="shared" si="3"/>
        <v>0</v>
      </c>
      <c r="K20" s="17">
        <f t="shared" si="4"/>
        <v>0</v>
      </c>
      <c r="L20" s="17">
        <f t="shared" si="5"/>
        <v>0</v>
      </c>
      <c r="M20" s="18"/>
    </row>
    <row r="21" spans="2:13" x14ac:dyDescent="0.2">
      <c r="B21" s="14"/>
      <c r="C21" s="20"/>
      <c r="D21" s="20"/>
      <c r="E21" s="16">
        <f t="shared" si="1"/>
        <v>0</v>
      </c>
      <c r="F21" s="16" t="str">
        <f t="shared" si="2"/>
        <v>n/a</v>
      </c>
      <c r="G21" s="15"/>
      <c r="H21" s="16">
        <f>MAX(IF($C21&lt;2009,G21-(G21/20*E21),VLOOKUP($E21,'Amortisation Table'!$C$5:$V$25,MATCH($F21,'Amortisation Table'!$C$4:$V$4,0),1)*G21),0)</f>
        <v>0</v>
      </c>
      <c r="I21" s="15"/>
      <c r="J21" s="17">
        <f t="shared" si="3"/>
        <v>0</v>
      </c>
      <c r="K21" s="17">
        <f t="shared" si="4"/>
        <v>0</v>
      </c>
      <c r="L21" s="17">
        <f t="shared" si="5"/>
        <v>0</v>
      </c>
      <c r="M21" s="18"/>
    </row>
    <row r="22" spans="2:13" x14ac:dyDescent="0.2">
      <c r="B22" s="14"/>
      <c r="C22" s="20"/>
      <c r="D22" s="20"/>
      <c r="E22" s="16">
        <f t="shared" si="1"/>
        <v>0</v>
      </c>
      <c r="F22" s="16" t="str">
        <f t="shared" si="2"/>
        <v>n/a</v>
      </c>
      <c r="G22" s="15"/>
      <c r="H22" s="16">
        <f>MAX(IF($C22&lt;2009,G22-(G22/20*E22),VLOOKUP($E22,'Amortisation Table'!$C$5:$V$25,MATCH($F22,'Amortisation Table'!$C$4:$V$4,0),1)*G22),0)</f>
        <v>0</v>
      </c>
      <c r="I22" s="15"/>
      <c r="J22" s="17">
        <f t="shared" si="3"/>
        <v>0</v>
      </c>
      <c r="K22" s="17">
        <f t="shared" si="4"/>
        <v>0</v>
      </c>
      <c r="L22" s="17">
        <f t="shared" si="5"/>
        <v>0</v>
      </c>
      <c r="M22" s="18"/>
    </row>
    <row r="23" spans="2:13" x14ac:dyDescent="0.2">
      <c r="B23" s="14"/>
      <c r="C23" s="20"/>
      <c r="D23" s="20"/>
      <c r="E23" s="16">
        <f t="shared" si="1"/>
        <v>0</v>
      </c>
      <c r="F23" s="16" t="str">
        <f t="shared" si="2"/>
        <v>n/a</v>
      </c>
      <c r="G23" s="15"/>
      <c r="H23" s="16">
        <f>MAX(IF($C23&lt;2009,G23-(G23/20*E23),VLOOKUP($E23,'Amortisation Table'!$C$5:$V$25,MATCH($F23,'Amortisation Table'!$C$4:$V$4,0),1)*G23),0)</f>
        <v>0</v>
      </c>
      <c r="I23" s="15"/>
      <c r="J23" s="17">
        <f t="shared" si="3"/>
        <v>0</v>
      </c>
      <c r="K23" s="17">
        <f t="shared" si="4"/>
        <v>0</v>
      </c>
      <c r="L23" s="17">
        <f t="shared" si="5"/>
        <v>0</v>
      </c>
      <c r="M23" s="18"/>
    </row>
    <row r="24" spans="2:13" x14ac:dyDescent="0.2">
      <c r="B24" s="14"/>
      <c r="C24" s="20"/>
      <c r="D24" s="20"/>
      <c r="E24" s="16">
        <f t="shared" si="1"/>
        <v>0</v>
      </c>
      <c r="F24" s="16" t="str">
        <f t="shared" si="2"/>
        <v>n/a</v>
      </c>
      <c r="G24" s="15"/>
      <c r="H24" s="16">
        <f>MAX(IF($C24&lt;2009,G24-(G24/20*E24),VLOOKUP($E24,'Amortisation Table'!$C$5:$V$25,MATCH($F24,'Amortisation Table'!$C$4:$V$4,0),1)*G24),0)</f>
        <v>0</v>
      </c>
      <c r="I24" s="15"/>
      <c r="J24" s="17">
        <f t="shared" si="3"/>
        <v>0</v>
      </c>
      <c r="K24" s="17">
        <f t="shared" si="4"/>
        <v>0</v>
      </c>
      <c r="L24" s="17">
        <f t="shared" si="5"/>
        <v>0</v>
      </c>
      <c r="M24" s="18"/>
    </row>
    <row r="25" spans="2:13" x14ac:dyDescent="0.2">
      <c r="B25" s="14"/>
      <c r="C25" s="20"/>
      <c r="D25" s="20"/>
      <c r="E25" s="16">
        <f t="shared" si="1"/>
        <v>0</v>
      </c>
      <c r="F25" s="16" t="str">
        <f t="shared" si="2"/>
        <v>n/a</v>
      </c>
      <c r="G25" s="15"/>
      <c r="H25" s="16">
        <f>MAX(IF($C25&lt;2009,G25-(G25/20*E25),VLOOKUP($E25,'Amortisation Table'!$C$5:$V$25,MATCH($F25,'Amortisation Table'!$C$4:$V$4,0),1)*G25),0)</f>
        <v>0</v>
      </c>
      <c r="I25" s="15"/>
      <c r="J25" s="17">
        <f t="shared" si="3"/>
        <v>0</v>
      </c>
      <c r="K25" s="17">
        <f t="shared" si="4"/>
        <v>0</v>
      </c>
      <c r="L25" s="17">
        <f t="shared" si="5"/>
        <v>0</v>
      </c>
      <c r="M25" s="18"/>
    </row>
    <row r="26" spans="2:13" x14ac:dyDescent="0.2">
      <c r="B26" s="14"/>
      <c r="C26" s="20"/>
      <c r="D26" s="20"/>
      <c r="E26" s="16">
        <f t="shared" si="1"/>
        <v>0</v>
      </c>
      <c r="F26" s="16" t="str">
        <f t="shared" si="2"/>
        <v>n/a</v>
      </c>
      <c r="G26" s="15"/>
      <c r="H26" s="16">
        <f>MAX(IF($C26&lt;2009,G26-(G26/20*E26),VLOOKUP($E26,'Amortisation Table'!$C$5:$V$25,MATCH($F26,'Amortisation Table'!$C$4:$V$4,0),1)*G26),0)</f>
        <v>0</v>
      </c>
      <c r="I26" s="15"/>
      <c r="J26" s="17">
        <f t="shared" si="3"/>
        <v>0</v>
      </c>
      <c r="K26" s="17">
        <f t="shared" si="4"/>
        <v>0</v>
      </c>
      <c r="L26" s="17">
        <f t="shared" si="5"/>
        <v>0</v>
      </c>
      <c r="M26" s="18"/>
    </row>
    <row r="27" spans="2:13" x14ac:dyDescent="0.2">
      <c r="B27" s="14"/>
      <c r="C27" s="20"/>
      <c r="D27" s="20"/>
      <c r="E27" s="16">
        <f t="shared" si="1"/>
        <v>0</v>
      </c>
      <c r="F27" s="16" t="str">
        <f t="shared" si="2"/>
        <v>n/a</v>
      </c>
      <c r="G27" s="15"/>
      <c r="H27" s="16">
        <f>MAX(IF($C27&lt;2009,G27-(G27/20*E27),VLOOKUP($E27,'Amortisation Table'!$C$5:$V$25,MATCH($F27,'Amortisation Table'!$C$4:$V$4,0),1)*G27),0)</f>
        <v>0</v>
      </c>
      <c r="I27" s="15"/>
      <c r="J27" s="17">
        <f t="shared" si="3"/>
        <v>0</v>
      </c>
      <c r="K27" s="17">
        <f t="shared" si="4"/>
        <v>0</v>
      </c>
      <c r="L27" s="17">
        <f t="shared" si="5"/>
        <v>0</v>
      </c>
      <c r="M27" s="18"/>
    </row>
    <row r="28" spans="2:13" x14ac:dyDescent="0.2">
      <c r="B28" s="14"/>
      <c r="C28" s="20"/>
      <c r="D28" s="20"/>
      <c r="E28" s="16">
        <f t="shared" si="1"/>
        <v>0</v>
      </c>
      <c r="F28" s="16" t="str">
        <f t="shared" si="2"/>
        <v>n/a</v>
      </c>
      <c r="G28" s="15"/>
      <c r="H28" s="16">
        <f>MAX(IF($C28&lt;2009,G28-(G28/20*E28),VLOOKUP($E28,'Amortisation Table'!$C$5:$V$25,MATCH($F28,'Amortisation Table'!$C$4:$V$4,0),1)*G28),0)</f>
        <v>0</v>
      </c>
      <c r="I28" s="15"/>
      <c r="J28" s="17">
        <f t="shared" si="3"/>
        <v>0</v>
      </c>
      <c r="K28" s="17">
        <f t="shared" si="4"/>
        <v>0</v>
      </c>
      <c r="L28" s="17">
        <f t="shared" si="5"/>
        <v>0</v>
      </c>
      <c r="M28" s="18"/>
    </row>
    <row r="29" spans="2:13" x14ac:dyDescent="0.2">
      <c r="B29" s="14"/>
      <c r="C29" s="20"/>
      <c r="D29" s="20"/>
      <c r="E29" s="16">
        <f t="shared" si="1"/>
        <v>0</v>
      </c>
      <c r="F29" s="16" t="str">
        <f t="shared" si="2"/>
        <v>n/a</v>
      </c>
      <c r="G29" s="15"/>
      <c r="H29" s="16">
        <f>MAX(IF($C29&lt;2009,G29-(G29/20*E29),VLOOKUP($E29,'Amortisation Table'!$C$5:$V$25,MATCH($F29,'Amortisation Table'!$C$4:$V$4,0),1)*G29),0)</f>
        <v>0</v>
      </c>
      <c r="I29" s="15"/>
      <c r="J29" s="17">
        <f t="shared" si="3"/>
        <v>0</v>
      </c>
      <c r="K29" s="17">
        <f t="shared" si="4"/>
        <v>0</v>
      </c>
      <c r="L29" s="17">
        <f t="shared" si="5"/>
        <v>0</v>
      </c>
      <c r="M29" s="18"/>
    </row>
    <row r="30" spans="2:13" x14ac:dyDescent="0.2">
      <c r="B30" s="14"/>
      <c r="C30" s="20"/>
      <c r="D30" s="20"/>
      <c r="E30" s="16">
        <f t="shared" si="1"/>
        <v>0</v>
      </c>
      <c r="F30" s="16" t="str">
        <f t="shared" si="2"/>
        <v>n/a</v>
      </c>
      <c r="G30" s="15"/>
      <c r="H30" s="16">
        <f>MAX(IF($C30&lt;2009,G30-(G30/20*E30),VLOOKUP($E30,'Amortisation Table'!$C$5:$V$25,MATCH($F30,'Amortisation Table'!$C$4:$V$4,0),1)*G30),0)</f>
        <v>0</v>
      </c>
      <c r="I30" s="15"/>
      <c r="J30" s="17">
        <f t="shared" si="3"/>
        <v>0</v>
      </c>
      <c r="K30" s="17">
        <f t="shared" si="4"/>
        <v>0</v>
      </c>
      <c r="L30" s="17">
        <f t="shared" si="5"/>
        <v>0</v>
      </c>
      <c r="M30" s="18"/>
    </row>
    <row r="31" spans="2:13" x14ac:dyDescent="0.2">
      <c r="B31" s="14"/>
      <c r="C31" s="20"/>
      <c r="D31" s="20"/>
      <c r="E31" s="16">
        <f t="shared" si="1"/>
        <v>0</v>
      </c>
      <c r="F31" s="16" t="str">
        <f t="shared" si="2"/>
        <v>n/a</v>
      </c>
      <c r="G31" s="15"/>
      <c r="H31" s="16">
        <f>MAX(IF($C31&lt;2009,G31-(G31/20*E31),VLOOKUP($E31,'Amortisation Table'!$C$5:$V$25,MATCH($F31,'Amortisation Table'!$C$4:$V$4,0),1)*G31),0)</f>
        <v>0</v>
      </c>
      <c r="I31" s="15"/>
      <c r="J31" s="17">
        <f t="shared" si="3"/>
        <v>0</v>
      </c>
      <c r="K31" s="17">
        <f t="shared" si="4"/>
        <v>0</v>
      </c>
      <c r="L31" s="17">
        <f t="shared" si="5"/>
        <v>0</v>
      </c>
      <c r="M31" s="18"/>
    </row>
    <row r="32" spans="2:13" x14ac:dyDescent="0.2">
      <c r="B32" s="14"/>
      <c r="C32" s="20"/>
      <c r="D32" s="20"/>
      <c r="E32" s="16">
        <f t="shared" si="1"/>
        <v>0</v>
      </c>
      <c r="F32" s="16" t="str">
        <f t="shared" si="2"/>
        <v>n/a</v>
      </c>
      <c r="G32" s="15"/>
      <c r="H32" s="16">
        <f>MAX(IF($C32&lt;2009,G32-(G32/20*E32),VLOOKUP($E32,'Amortisation Table'!$C$5:$V$25,MATCH($F32,'Amortisation Table'!$C$4:$V$4,0),1)*G32),0)</f>
        <v>0</v>
      </c>
      <c r="I32" s="15"/>
      <c r="J32" s="17">
        <f t="shared" si="3"/>
        <v>0</v>
      </c>
      <c r="K32" s="17">
        <f t="shared" si="4"/>
        <v>0</v>
      </c>
      <c r="L32" s="17">
        <f t="shared" si="5"/>
        <v>0</v>
      </c>
      <c r="M32" s="18"/>
    </row>
    <row r="33" spans="2:13" x14ac:dyDescent="0.2">
      <c r="B33" s="14"/>
      <c r="C33" s="20"/>
      <c r="D33" s="20"/>
      <c r="E33" s="16">
        <f t="shared" si="1"/>
        <v>0</v>
      </c>
      <c r="F33" s="16" t="str">
        <f t="shared" si="2"/>
        <v>n/a</v>
      </c>
      <c r="G33" s="15"/>
      <c r="H33" s="16">
        <f>MAX(IF($C33&lt;2009,G33-(G33/20*E33),VLOOKUP($E33,'Amortisation Table'!$C$5:$V$25,MATCH($F33,'Amortisation Table'!$C$4:$V$4,0),1)*G33),0)</f>
        <v>0</v>
      </c>
      <c r="I33" s="15"/>
      <c r="J33" s="17">
        <f t="shared" si="3"/>
        <v>0</v>
      </c>
      <c r="K33" s="17">
        <f t="shared" si="4"/>
        <v>0</v>
      </c>
      <c r="L33" s="17">
        <f t="shared" si="5"/>
        <v>0</v>
      </c>
      <c r="M33" s="18"/>
    </row>
    <row r="34" spans="2:13" x14ac:dyDescent="0.2">
      <c r="B34" s="14"/>
      <c r="C34" s="20"/>
      <c r="D34" s="20"/>
      <c r="E34" s="16">
        <f t="shared" si="1"/>
        <v>0</v>
      </c>
      <c r="F34" s="16" t="str">
        <f t="shared" si="2"/>
        <v>n/a</v>
      </c>
      <c r="G34" s="15"/>
      <c r="H34" s="16">
        <f>MAX(IF($C34&lt;2009,G34-(G34/20*E34),VLOOKUP($E34,'Amortisation Table'!$C$5:$V$25,MATCH($F34,'Amortisation Table'!$C$4:$V$4,0),1)*G34),0)</f>
        <v>0</v>
      </c>
      <c r="I34" s="15"/>
      <c r="J34" s="17">
        <f t="shared" si="3"/>
        <v>0</v>
      </c>
      <c r="K34" s="17">
        <f t="shared" si="4"/>
        <v>0</v>
      </c>
      <c r="L34" s="17">
        <f t="shared" si="5"/>
        <v>0</v>
      </c>
      <c r="M34" s="18"/>
    </row>
    <row r="35" spans="2:13" x14ac:dyDescent="0.2">
      <c r="B35" s="14"/>
      <c r="C35" s="20"/>
      <c r="D35" s="20"/>
      <c r="E35" s="16">
        <f t="shared" si="1"/>
        <v>0</v>
      </c>
      <c r="F35" s="16" t="str">
        <f t="shared" si="2"/>
        <v>n/a</v>
      </c>
      <c r="G35" s="15"/>
      <c r="H35" s="16">
        <f>MAX(IF($C35&lt;2009,G35-(G35/20*E35),VLOOKUP($E35,'Amortisation Table'!$C$5:$V$25,MATCH($F35,'Amortisation Table'!$C$4:$V$4,0),1)*G35),0)</f>
        <v>0</v>
      </c>
      <c r="I35" s="15"/>
      <c r="J35" s="17">
        <f t="shared" si="3"/>
        <v>0</v>
      </c>
      <c r="K35" s="17">
        <f t="shared" si="4"/>
        <v>0</v>
      </c>
      <c r="L35" s="17">
        <f t="shared" si="5"/>
        <v>0</v>
      </c>
      <c r="M35" s="18"/>
    </row>
    <row r="36" spans="2:13" x14ac:dyDescent="0.2">
      <c r="B36" s="14"/>
      <c r="C36" s="20"/>
      <c r="D36" s="20"/>
      <c r="E36" s="16">
        <f t="shared" si="1"/>
        <v>0</v>
      </c>
      <c r="F36" s="16" t="str">
        <f t="shared" si="2"/>
        <v>n/a</v>
      </c>
      <c r="G36" s="15"/>
      <c r="H36" s="16">
        <f>MAX(IF($C36&lt;2009,G36-(G36/20*E36),VLOOKUP($E36,'Amortisation Table'!$C$5:$V$25,MATCH($F36,'Amortisation Table'!$C$4:$V$4,0),1)*G36),0)</f>
        <v>0</v>
      </c>
      <c r="I36" s="15"/>
      <c r="J36" s="17">
        <f t="shared" si="3"/>
        <v>0</v>
      </c>
      <c r="K36" s="17">
        <f t="shared" si="4"/>
        <v>0</v>
      </c>
      <c r="L36" s="17">
        <f t="shared" si="5"/>
        <v>0</v>
      </c>
      <c r="M36" s="18"/>
    </row>
    <row r="37" spans="2:13" x14ac:dyDescent="0.2">
      <c r="B37" s="14"/>
      <c r="C37" s="20"/>
      <c r="D37" s="20"/>
      <c r="E37" s="16">
        <f t="shared" si="1"/>
        <v>0</v>
      </c>
      <c r="F37" s="16" t="str">
        <f t="shared" si="2"/>
        <v>n/a</v>
      </c>
      <c r="G37" s="15"/>
      <c r="H37" s="16">
        <f>MAX(IF($C37&lt;2009,G37-(G37/20*E37),VLOOKUP($E37,'Amortisation Table'!$C$5:$V$25,MATCH($F37,'Amortisation Table'!$C$4:$V$4,0),1)*G37),0)</f>
        <v>0</v>
      </c>
      <c r="I37" s="15"/>
      <c r="J37" s="17">
        <f t="shared" si="3"/>
        <v>0</v>
      </c>
      <c r="K37" s="17">
        <f t="shared" si="4"/>
        <v>0</v>
      </c>
      <c r="L37" s="17">
        <f t="shared" si="5"/>
        <v>0</v>
      </c>
      <c r="M37" s="18"/>
    </row>
    <row r="38" spans="2:13" x14ac:dyDescent="0.2">
      <c r="B38" s="14"/>
      <c r="C38" s="20"/>
      <c r="D38" s="20"/>
      <c r="E38" s="16">
        <f t="shared" si="1"/>
        <v>0</v>
      </c>
      <c r="F38" s="16" t="str">
        <f t="shared" si="2"/>
        <v>n/a</v>
      </c>
      <c r="G38" s="15"/>
      <c r="H38" s="16">
        <f>MAX(IF($C38&lt;2009,G38-(G38/20*E38),VLOOKUP($E38,'Amortisation Table'!$C$5:$V$25,MATCH($F38,'Amortisation Table'!$C$4:$V$4,0),1)*G38),0)</f>
        <v>0</v>
      </c>
      <c r="I38" s="15"/>
      <c r="J38" s="17">
        <f t="shared" si="3"/>
        <v>0</v>
      </c>
      <c r="K38" s="17">
        <f t="shared" si="4"/>
        <v>0</v>
      </c>
      <c r="L38" s="17">
        <f t="shared" si="5"/>
        <v>0</v>
      </c>
      <c r="M38" s="18"/>
    </row>
    <row r="39" spans="2:13" x14ac:dyDescent="0.2">
      <c r="B39" s="14"/>
      <c r="C39" s="20"/>
      <c r="D39" s="20"/>
      <c r="E39" s="16">
        <f t="shared" si="1"/>
        <v>0</v>
      </c>
      <c r="F39" s="16" t="str">
        <f t="shared" si="2"/>
        <v>n/a</v>
      </c>
      <c r="G39" s="15"/>
      <c r="H39" s="16">
        <f>MAX(IF($C39&lt;2009,G39-(G39/20*E39),VLOOKUP($E39,'Amortisation Table'!$C$5:$V$25,MATCH($F39,'Amortisation Table'!$C$4:$V$4,0),1)*G39),0)</f>
        <v>0</v>
      </c>
      <c r="I39" s="15"/>
      <c r="J39" s="17">
        <f t="shared" si="3"/>
        <v>0</v>
      </c>
      <c r="K39" s="17">
        <f t="shared" si="4"/>
        <v>0</v>
      </c>
      <c r="L39" s="17">
        <f t="shared" si="5"/>
        <v>0</v>
      </c>
      <c r="M39" s="18"/>
    </row>
    <row r="40" spans="2:13" x14ac:dyDescent="0.2">
      <c r="B40" s="14"/>
      <c r="C40" s="20"/>
      <c r="D40" s="20"/>
      <c r="E40" s="16">
        <f t="shared" si="1"/>
        <v>0</v>
      </c>
      <c r="F40" s="16" t="str">
        <f t="shared" si="2"/>
        <v>n/a</v>
      </c>
      <c r="G40" s="15"/>
      <c r="H40" s="16">
        <f>MAX(IF($C40&lt;2009,G40-(G40/20*E40),VLOOKUP($E40,'Amortisation Table'!$C$5:$V$25,MATCH($F40,'Amortisation Table'!$C$4:$V$4,0),1)*G40),0)</f>
        <v>0</v>
      </c>
      <c r="I40" s="15"/>
      <c r="J40" s="17">
        <f t="shared" si="3"/>
        <v>0</v>
      </c>
      <c r="K40" s="17">
        <f t="shared" si="4"/>
        <v>0</v>
      </c>
      <c r="L40" s="17">
        <f t="shared" si="5"/>
        <v>0</v>
      </c>
      <c r="M40" s="18"/>
    </row>
    <row r="41" spans="2:13" x14ac:dyDescent="0.2">
      <c r="B41" s="14"/>
      <c r="C41" s="20"/>
      <c r="D41" s="20"/>
      <c r="E41" s="16">
        <f t="shared" si="1"/>
        <v>0</v>
      </c>
      <c r="F41" s="16" t="str">
        <f t="shared" si="2"/>
        <v>n/a</v>
      </c>
      <c r="G41" s="15"/>
      <c r="H41" s="16">
        <f>MAX(IF($C41&lt;2009,G41-(G41/20*E41),VLOOKUP($E41,'Amortisation Table'!$C$5:$V$25,MATCH($F41,'Amortisation Table'!$C$4:$V$4,0),1)*G41),0)</f>
        <v>0</v>
      </c>
      <c r="I41" s="15"/>
      <c r="J41" s="17">
        <f t="shared" si="3"/>
        <v>0</v>
      </c>
      <c r="K41" s="17">
        <f t="shared" si="4"/>
        <v>0</v>
      </c>
      <c r="L41" s="17">
        <f t="shared" si="5"/>
        <v>0</v>
      </c>
      <c r="M41" s="18"/>
    </row>
    <row r="42" spans="2:13" x14ac:dyDescent="0.2">
      <c r="B42" s="14"/>
      <c r="C42" s="20"/>
      <c r="D42" s="20"/>
      <c r="E42" s="16">
        <f t="shared" si="1"/>
        <v>0</v>
      </c>
      <c r="F42" s="16" t="str">
        <f t="shared" si="2"/>
        <v>n/a</v>
      </c>
      <c r="G42" s="15"/>
      <c r="H42" s="16">
        <f>MAX(IF($C42&lt;2009,G42-(G42/20*E42),VLOOKUP($E42,'Amortisation Table'!$C$5:$V$25,MATCH($F42,'Amortisation Table'!$C$4:$V$4,0),1)*G42),0)</f>
        <v>0</v>
      </c>
      <c r="I42" s="15"/>
      <c r="J42" s="17">
        <f t="shared" si="3"/>
        <v>0</v>
      </c>
      <c r="K42" s="17">
        <f t="shared" si="4"/>
        <v>0</v>
      </c>
      <c r="L42" s="17">
        <f t="shared" si="5"/>
        <v>0</v>
      </c>
      <c r="M42" s="18"/>
    </row>
    <row r="43" spans="2:13" x14ac:dyDescent="0.2">
      <c r="B43" s="14"/>
      <c r="C43" s="20"/>
      <c r="D43" s="20"/>
      <c r="E43" s="16">
        <f t="shared" si="1"/>
        <v>0</v>
      </c>
      <c r="F43" s="16" t="str">
        <f t="shared" si="2"/>
        <v>n/a</v>
      </c>
      <c r="G43" s="15"/>
      <c r="H43" s="16">
        <f>MAX(IF($C43&lt;2009,G43-(G43/20*E43),VLOOKUP($E43,'Amortisation Table'!$C$5:$V$25,MATCH($F43,'Amortisation Table'!$C$4:$V$4,0),1)*G43),0)</f>
        <v>0</v>
      </c>
      <c r="I43" s="15"/>
      <c r="J43" s="17">
        <f t="shared" si="3"/>
        <v>0</v>
      </c>
      <c r="K43" s="17">
        <f t="shared" ref="K43:K59" si="6">G43+I43</f>
        <v>0</v>
      </c>
      <c r="L43" s="17">
        <f t="shared" si="5"/>
        <v>0</v>
      </c>
      <c r="M43" s="18"/>
    </row>
    <row r="44" spans="2:13" x14ac:dyDescent="0.2">
      <c r="B44" s="14"/>
      <c r="C44" s="20"/>
      <c r="D44" s="20"/>
      <c r="E44" s="16">
        <f t="shared" si="1"/>
        <v>0</v>
      </c>
      <c r="F44" s="16" t="str">
        <f t="shared" si="2"/>
        <v>n/a</v>
      </c>
      <c r="G44" s="15"/>
      <c r="H44" s="16">
        <f>MAX(IF($C44&lt;2009,G44-(G44/20*E44),VLOOKUP($E44,'Amortisation Table'!$C$5:$V$25,MATCH($F44,'Amortisation Table'!$C$4:$V$4,0),1)*G44),0)</f>
        <v>0</v>
      </c>
      <c r="I44" s="15"/>
      <c r="J44" s="17">
        <f t="shared" si="3"/>
        <v>0</v>
      </c>
      <c r="K44" s="17">
        <f t="shared" si="6"/>
        <v>0</v>
      </c>
      <c r="L44" s="17">
        <f t="shared" si="5"/>
        <v>0</v>
      </c>
      <c r="M44" s="18"/>
    </row>
    <row r="45" spans="2:13" x14ac:dyDescent="0.2">
      <c r="B45" s="14"/>
      <c r="C45" s="20"/>
      <c r="D45" s="20"/>
      <c r="E45" s="16">
        <f t="shared" si="1"/>
        <v>0</v>
      </c>
      <c r="F45" s="16" t="str">
        <f t="shared" si="2"/>
        <v>n/a</v>
      </c>
      <c r="G45" s="15"/>
      <c r="H45" s="16">
        <f>MAX(IF($C45&lt;2009,G45-(G45/20*E45),VLOOKUP($E45,'Amortisation Table'!$C$5:$V$25,MATCH($F45,'Amortisation Table'!$C$4:$V$4,0),1)*G45),0)</f>
        <v>0</v>
      </c>
      <c r="I45" s="15"/>
      <c r="J45" s="17">
        <f t="shared" si="3"/>
        <v>0</v>
      </c>
      <c r="K45" s="17">
        <f t="shared" si="6"/>
        <v>0</v>
      </c>
      <c r="L45" s="17">
        <f t="shared" si="5"/>
        <v>0</v>
      </c>
      <c r="M45" s="18"/>
    </row>
    <row r="46" spans="2:13" x14ac:dyDescent="0.2">
      <c r="B46" s="14"/>
      <c r="C46" s="20"/>
      <c r="D46" s="20"/>
      <c r="E46" s="16">
        <f t="shared" si="1"/>
        <v>0</v>
      </c>
      <c r="F46" s="16" t="str">
        <f t="shared" si="2"/>
        <v>n/a</v>
      </c>
      <c r="G46" s="15"/>
      <c r="H46" s="16">
        <f>MAX(IF($C46&lt;2009,G46-(G46/20*E46),VLOOKUP($E46,'Amortisation Table'!$C$5:$V$25,MATCH($F46,'Amortisation Table'!$C$4:$V$4,0),1)*G46),0)</f>
        <v>0</v>
      </c>
      <c r="I46" s="15"/>
      <c r="J46" s="17">
        <f t="shared" si="3"/>
        <v>0</v>
      </c>
      <c r="K46" s="17">
        <f t="shared" si="6"/>
        <v>0</v>
      </c>
      <c r="L46" s="17">
        <f t="shared" si="5"/>
        <v>0</v>
      </c>
      <c r="M46" s="18"/>
    </row>
    <row r="47" spans="2:13" x14ac:dyDescent="0.2">
      <c r="B47" s="14"/>
      <c r="C47" s="20"/>
      <c r="D47" s="20"/>
      <c r="E47" s="16">
        <f t="shared" si="1"/>
        <v>0</v>
      </c>
      <c r="F47" s="16" t="str">
        <f t="shared" si="2"/>
        <v>n/a</v>
      </c>
      <c r="G47" s="15"/>
      <c r="H47" s="16">
        <f>MAX(IF($C47&lt;2009,G47-(G47/20*E47),VLOOKUP($E47,'Amortisation Table'!$C$5:$V$25,MATCH($F47,'Amortisation Table'!$C$4:$V$4,0),1)*G47),0)</f>
        <v>0</v>
      </c>
      <c r="I47" s="15"/>
      <c r="J47" s="17">
        <f t="shared" si="3"/>
        <v>0</v>
      </c>
      <c r="K47" s="17">
        <f t="shared" si="6"/>
        <v>0</v>
      </c>
      <c r="L47" s="17">
        <f t="shared" si="5"/>
        <v>0</v>
      </c>
      <c r="M47" s="18"/>
    </row>
    <row r="48" spans="2:13" x14ac:dyDescent="0.2">
      <c r="B48" s="14"/>
      <c r="C48" s="20"/>
      <c r="D48" s="20"/>
      <c r="E48" s="16">
        <f t="shared" si="1"/>
        <v>0</v>
      </c>
      <c r="F48" s="16" t="str">
        <f t="shared" si="2"/>
        <v>n/a</v>
      </c>
      <c r="G48" s="15"/>
      <c r="H48" s="16">
        <f>MAX(IF($C48&lt;2009,G48-(G48/20*E48),VLOOKUP($E48,'Amortisation Table'!$C$5:$V$25,MATCH($F48,'Amortisation Table'!$C$4:$V$4,0),1)*G48),0)</f>
        <v>0</v>
      </c>
      <c r="I48" s="15"/>
      <c r="J48" s="17">
        <f t="shared" si="3"/>
        <v>0</v>
      </c>
      <c r="K48" s="17">
        <f t="shared" si="6"/>
        <v>0</v>
      </c>
      <c r="L48" s="17">
        <f t="shared" si="5"/>
        <v>0</v>
      </c>
      <c r="M48" s="18"/>
    </row>
    <row r="49" spans="2:13" x14ac:dyDescent="0.2">
      <c r="B49" s="14"/>
      <c r="C49" s="20"/>
      <c r="D49" s="20"/>
      <c r="E49" s="16">
        <f t="shared" si="1"/>
        <v>0</v>
      </c>
      <c r="F49" s="16" t="str">
        <f t="shared" si="2"/>
        <v>n/a</v>
      </c>
      <c r="G49" s="15"/>
      <c r="H49" s="16">
        <f>MAX(IF($C49&lt;2009,G49-(G49/20*E49),VLOOKUP($E49,'Amortisation Table'!$C$5:$V$25,MATCH($F49,'Amortisation Table'!$C$4:$V$4,0),1)*G49),0)</f>
        <v>0</v>
      </c>
      <c r="I49" s="15"/>
      <c r="J49" s="17">
        <f t="shared" si="3"/>
        <v>0</v>
      </c>
      <c r="K49" s="17">
        <f t="shared" si="6"/>
        <v>0</v>
      </c>
      <c r="L49" s="17">
        <f t="shared" si="5"/>
        <v>0</v>
      </c>
      <c r="M49" s="18"/>
    </row>
    <row r="50" spans="2:13" x14ac:dyDescent="0.2">
      <c r="B50" s="14"/>
      <c r="C50" s="20"/>
      <c r="D50" s="20"/>
      <c r="E50" s="16">
        <f t="shared" si="1"/>
        <v>0</v>
      </c>
      <c r="F50" s="16" t="str">
        <f t="shared" si="2"/>
        <v>n/a</v>
      </c>
      <c r="G50" s="15"/>
      <c r="H50" s="16">
        <f>MAX(IF($C50&lt;2009,G50-(G50/20*E50),VLOOKUP($E50,'Amortisation Table'!$C$5:$V$25,MATCH($F50,'Amortisation Table'!$C$4:$V$4,0),1)*G50),0)</f>
        <v>0</v>
      </c>
      <c r="I50" s="15"/>
      <c r="J50" s="17">
        <f t="shared" si="3"/>
        <v>0</v>
      </c>
      <c r="K50" s="17">
        <f t="shared" si="6"/>
        <v>0</v>
      </c>
      <c r="L50" s="17">
        <f t="shared" si="5"/>
        <v>0</v>
      </c>
      <c r="M50" s="18"/>
    </row>
    <row r="51" spans="2:13" x14ac:dyDescent="0.2">
      <c r="B51" s="14"/>
      <c r="C51" s="20"/>
      <c r="D51" s="20"/>
      <c r="E51" s="16">
        <f t="shared" si="1"/>
        <v>0</v>
      </c>
      <c r="F51" s="16" t="str">
        <f t="shared" si="2"/>
        <v>n/a</v>
      </c>
      <c r="G51" s="15"/>
      <c r="H51" s="16">
        <f>MAX(IF($C51&lt;2009,G51-(G51/20*E51),VLOOKUP($E51,'Amortisation Table'!$C$5:$V$25,MATCH($F51,'Amortisation Table'!$C$4:$V$4,0),1)*G51),0)</f>
        <v>0</v>
      </c>
      <c r="I51" s="15"/>
      <c r="J51" s="17">
        <f t="shared" si="3"/>
        <v>0</v>
      </c>
      <c r="K51" s="17">
        <f t="shared" si="6"/>
        <v>0</v>
      </c>
      <c r="L51" s="17">
        <f t="shared" si="5"/>
        <v>0</v>
      </c>
      <c r="M51" s="18"/>
    </row>
    <row r="52" spans="2:13" x14ac:dyDescent="0.2">
      <c r="B52" s="14"/>
      <c r="C52" s="20"/>
      <c r="D52" s="20"/>
      <c r="E52" s="16">
        <f t="shared" si="1"/>
        <v>0</v>
      </c>
      <c r="F52" s="16" t="str">
        <f t="shared" si="2"/>
        <v>n/a</v>
      </c>
      <c r="G52" s="15"/>
      <c r="H52" s="16">
        <f>MAX(IF($C52&lt;2009,G52-(G52/20*E52),VLOOKUP($E52,'Amortisation Table'!$C$5:$V$25,MATCH($F52,'Amortisation Table'!$C$4:$V$4,0),1)*G52),0)</f>
        <v>0</v>
      </c>
      <c r="I52" s="15"/>
      <c r="J52" s="17">
        <f t="shared" si="3"/>
        <v>0</v>
      </c>
      <c r="K52" s="17">
        <f t="shared" si="6"/>
        <v>0</v>
      </c>
      <c r="L52" s="17">
        <f t="shared" si="5"/>
        <v>0</v>
      </c>
      <c r="M52" s="18"/>
    </row>
    <row r="53" spans="2:13" x14ac:dyDescent="0.2">
      <c r="B53" s="14"/>
      <c r="C53" s="20"/>
      <c r="D53" s="20"/>
      <c r="E53" s="16">
        <f t="shared" si="1"/>
        <v>0</v>
      </c>
      <c r="F53" s="16" t="str">
        <f t="shared" si="2"/>
        <v>n/a</v>
      </c>
      <c r="G53" s="15"/>
      <c r="H53" s="16">
        <f>MAX(IF($C53&lt;2009,G53-(G53/20*E53),VLOOKUP($E53,'Amortisation Table'!$C$5:$V$25,MATCH($F53,'Amortisation Table'!$C$4:$V$4,0),1)*G53),0)</f>
        <v>0</v>
      </c>
      <c r="I53" s="15"/>
      <c r="J53" s="17">
        <f t="shared" si="3"/>
        <v>0</v>
      </c>
      <c r="K53" s="17">
        <f t="shared" si="6"/>
        <v>0</v>
      </c>
      <c r="L53" s="17">
        <f t="shared" si="5"/>
        <v>0</v>
      </c>
      <c r="M53" s="18"/>
    </row>
    <row r="54" spans="2:13" x14ac:dyDescent="0.2">
      <c r="B54" s="14"/>
      <c r="C54" s="20"/>
      <c r="D54" s="20"/>
      <c r="E54" s="16">
        <f t="shared" si="1"/>
        <v>0</v>
      </c>
      <c r="F54" s="16" t="str">
        <f t="shared" si="2"/>
        <v>n/a</v>
      </c>
      <c r="G54" s="15"/>
      <c r="H54" s="16">
        <f>MAX(IF($C54&lt;2009,G54-(G54/20*E54),VLOOKUP($E54,'Amortisation Table'!$C$5:$V$25,MATCH($F54,'Amortisation Table'!$C$4:$V$4,0),1)*G54),0)</f>
        <v>0</v>
      </c>
      <c r="I54" s="15"/>
      <c r="J54" s="17">
        <f t="shared" si="3"/>
        <v>0</v>
      </c>
      <c r="K54" s="17">
        <f t="shared" si="6"/>
        <v>0</v>
      </c>
      <c r="L54" s="17">
        <f t="shared" si="5"/>
        <v>0</v>
      </c>
      <c r="M54" s="18"/>
    </row>
    <row r="55" spans="2:13" x14ac:dyDescent="0.2">
      <c r="B55" s="14"/>
      <c r="C55" s="20"/>
      <c r="D55" s="20"/>
      <c r="E55" s="16">
        <f t="shared" si="1"/>
        <v>0</v>
      </c>
      <c r="F55" s="16" t="str">
        <f t="shared" si="2"/>
        <v>n/a</v>
      </c>
      <c r="G55" s="15"/>
      <c r="H55" s="16">
        <f>MAX(IF($C55&lt;2009,G55-(G55/20*E55),VLOOKUP($E55,'Amortisation Table'!$C$5:$V$25,MATCH($F55,'Amortisation Table'!$C$4:$V$4,0),1)*G55),0)</f>
        <v>0</v>
      </c>
      <c r="I55" s="15"/>
      <c r="J55" s="17">
        <f t="shared" si="3"/>
        <v>0</v>
      </c>
      <c r="K55" s="17">
        <f t="shared" si="6"/>
        <v>0</v>
      </c>
      <c r="L55" s="17">
        <f t="shared" si="5"/>
        <v>0</v>
      </c>
      <c r="M55" s="18"/>
    </row>
    <row r="56" spans="2:13" x14ac:dyDescent="0.2">
      <c r="B56" s="14"/>
      <c r="C56" s="20"/>
      <c r="D56" s="20"/>
      <c r="E56" s="16">
        <f t="shared" si="1"/>
        <v>0</v>
      </c>
      <c r="F56" s="16" t="str">
        <f t="shared" si="2"/>
        <v>n/a</v>
      </c>
      <c r="G56" s="15"/>
      <c r="H56" s="16">
        <f>MAX(IF($C56&lt;2009,G56-(G56/20*E56),VLOOKUP($E56,'Amortisation Table'!$C$5:$V$25,MATCH($F56,'Amortisation Table'!$C$4:$V$4,0),1)*G56),0)</f>
        <v>0</v>
      </c>
      <c r="I56" s="15"/>
      <c r="J56" s="17">
        <f t="shared" si="3"/>
        <v>0</v>
      </c>
      <c r="K56" s="17">
        <f t="shared" si="6"/>
        <v>0</v>
      </c>
      <c r="L56" s="17">
        <f t="shared" si="5"/>
        <v>0</v>
      </c>
      <c r="M56" s="18"/>
    </row>
    <row r="57" spans="2:13" x14ac:dyDescent="0.2">
      <c r="B57" s="14"/>
      <c r="C57" s="20"/>
      <c r="D57" s="20"/>
      <c r="E57" s="16">
        <f t="shared" si="1"/>
        <v>0</v>
      </c>
      <c r="F57" s="16" t="str">
        <f t="shared" si="2"/>
        <v>n/a</v>
      </c>
      <c r="G57" s="15"/>
      <c r="H57" s="16">
        <f>MAX(IF($C57&lt;2009,G57-(G57/20*E57),VLOOKUP($E57,'Amortisation Table'!$C$5:$V$25,MATCH($F57,'Amortisation Table'!$C$4:$V$4,0),1)*G57),0)</f>
        <v>0</v>
      </c>
      <c r="I57" s="15"/>
      <c r="J57" s="17">
        <f t="shared" si="3"/>
        <v>0</v>
      </c>
      <c r="K57" s="17">
        <f t="shared" si="6"/>
        <v>0</v>
      </c>
      <c r="L57" s="17">
        <f t="shared" si="5"/>
        <v>0</v>
      </c>
      <c r="M57" s="18"/>
    </row>
    <row r="58" spans="2:13" x14ac:dyDescent="0.2">
      <c r="B58" s="14"/>
      <c r="C58" s="20"/>
      <c r="D58" s="20"/>
      <c r="E58" s="16">
        <f t="shared" si="1"/>
        <v>0</v>
      </c>
      <c r="F58" s="16" t="str">
        <f t="shared" si="2"/>
        <v>n/a</v>
      </c>
      <c r="G58" s="15"/>
      <c r="H58" s="16">
        <f>MAX(IF($C58&lt;2009,G58-(G58/20*E58),VLOOKUP($E58,'Amortisation Table'!$C$5:$V$25,MATCH($F58,'Amortisation Table'!$C$4:$V$4,0),1)*G58),0)</f>
        <v>0</v>
      </c>
      <c r="I58" s="15"/>
      <c r="J58" s="17">
        <f t="shared" si="3"/>
        <v>0</v>
      </c>
      <c r="K58" s="17">
        <f t="shared" si="6"/>
        <v>0</v>
      </c>
      <c r="L58" s="17">
        <f t="shared" ref="L58" si="7">H58+J58</f>
        <v>0</v>
      </c>
      <c r="M58" s="18"/>
    </row>
    <row r="59" spans="2:13" x14ac:dyDescent="0.2">
      <c r="B59" s="14"/>
      <c r="C59" s="20"/>
      <c r="D59" s="20"/>
      <c r="E59" s="16">
        <f t="shared" si="1"/>
        <v>0</v>
      </c>
      <c r="F59" s="16" t="str">
        <f t="shared" si="2"/>
        <v>n/a</v>
      </c>
      <c r="G59" s="15"/>
      <c r="H59" s="16">
        <f>MAX(IF($C59&lt;2009,G59-(G59/20*E59),VLOOKUP($E59,'Amortisation Table'!$C$5:$V$25,MATCH($F59,'Amortisation Table'!$C$4:$V$4,0),1)*G59),0)</f>
        <v>0</v>
      </c>
      <c r="I59" s="15"/>
      <c r="J59" s="17">
        <f t="shared" si="3"/>
        <v>0</v>
      </c>
      <c r="K59" s="17">
        <f t="shared" si="6"/>
        <v>0</v>
      </c>
      <c r="L59" s="17">
        <f t="shared" si="5"/>
        <v>0</v>
      </c>
      <c r="M59" s="18"/>
    </row>
    <row r="60" spans="2:13" x14ac:dyDescent="0.2">
      <c r="B60" s="9"/>
      <c r="C60" s="9"/>
      <c r="D60" s="12"/>
      <c r="E60" s="12"/>
      <c r="F60" s="12"/>
      <c r="G60" s="12"/>
      <c r="H60" s="12"/>
      <c r="I60" s="12"/>
      <c r="J60" s="12"/>
      <c r="K60" s="12"/>
      <c r="L60" s="12"/>
      <c r="M60" s="9"/>
    </row>
    <row r="61" spans="2:13" x14ac:dyDescent="0.2"/>
  </sheetData>
  <sheetProtection algorithmName="SHA-512" hashValue="bUsCakgr3Ib3Yy+M300HI+DwP7bx5owIBfdVdWI9Rbg1JNIpHPWVt8NsLz0ML8OU+N5Edz2f7yxAorzpGKF3FA==" saltValue="gYLintybBdiU3h8oz2KeNg==" spinCount="100000" sheet="1" objects="1" scenarios="1"/>
  <mergeCells count="4">
    <mergeCell ref="F6:H6"/>
    <mergeCell ref="I6:J6"/>
    <mergeCell ref="K6:L6"/>
    <mergeCell ref="B2:L2"/>
  </mergeCells>
  <conditionalFormatting sqref="F10:F59">
    <cfRule type="expression" dxfId="0" priority="1">
      <formula>$C10&lt;2009</formula>
    </cfRule>
  </conditionalFormatting>
  <dataValidations count="3">
    <dataValidation type="whole" operator="lessThanOrEqual" allowBlank="1" showInputMessage="1" showErrorMessage="1" sqref="C10:C59" xr:uid="{8EEEA8BC-DE94-4C06-8F11-96A1294844DD}">
      <formula1>$C$4</formula1>
    </dataValidation>
    <dataValidation type="whole" allowBlank="1" showInputMessage="1" showErrorMessage="1" prompt="Enter current year (e.g. 2022)" sqref="C4" xr:uid="{87047485-D65A-4E78-9C6F-A989CA4CEFA2}">
      <formula1>1000</formula1>
      <formula2>9999</formula2>
    </dataValidation>
    <dataValidation type="whole" operator="greaterThanOrEqual" allowBlank="1" showInputMessage="1" showErrorMessage="1" sqref="D10:D59" xr:uid="{E6270303-4D98-4D4A-9D97-A13086E9610D}">
      <formula1>C10</formula1>
    </dataValidation>
  </dataValidations>
  <pageMargins left="0.23622047244094491" right="0.23622047244094491" top="0.74803149606299213" bottom="0.74803149606299213" header="0.31496062992125984" footer="0.31496062992125984"/>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7FEB-8550-4C7D-A3C2-7CD488F47013}">
  <sheetPr codeName="Sheet3"/>
  <dimension ref="A1:W26"/>
  <sheetViews>
    <sheetView showGridLines="0" showRowColHeaders="0" workbookViewId="0">
      <selection activeCell="I19" sqref="I19"/>
    </sheetView>
  </sheetViews>
  <sheetFormatPr defaultColWidth="0" defaultRowHeight="12.75" zeroHeight="1" x14ac:dyDescent="0.2"/>
  <cols>
    <col min="1" max="1" width="2.7109375" style="3" customWidth="1"/>
    <col min="2" max="2" width="3.7109375" style="4" customWidth="1"/>
    <col min="3" max="3" width="22" style="4" customWidth="1"/>
    <col min="4" max="22" width="9.140625" style="3" customWidth="1"/>
    <col min="23" max="23" width="2.7109375" style="3" customWidth="1"/>
    <col min="24" max="16384" width="9.140625" style="3" hidden="1"/>
  </cols>
  <sheetData>
    <row r="1" spans="2:22" ht="23.25" x14ac:dyDescent="0.2">
      <c r="B1" s="6" t="s">
        <v>0</v>
      </c>
    </row>
    <row r="2" spans="2:22" ht="18.75" x14ac:dyDescent="0.2">
      <c r="B2" s="35" t="s">
        <v>41</v>
      </c>
    </row>
    <row r="3" spans="2:22" x14ac:dyDescent="0.2"/>
    <row r="4" spans="2:22" s="5" customFormat="1" ht="25.5" x14ac:dyDescent="0.2">
      <c r="C4" s="36" t="s">
        <v>42</v>
      </c>
      <c r="D4" s="37">
        <v>2</v>
      </c>
      <c r="E4" s="37">
        <v>3</v>
      </c>
      <c r="F4" s="37">
        <v>4</v>
      </c>
      <c r="G4" s="37">
        <v>5</v>
      </c>
      <c r="H4" s="37">
        <v>6</v>
      </c>
      <c r="I4" s="37">
        <v>7</v>
      </c>
      <c r="J4" s="37">
        <v>8</v>
      </c>
      <c r="K4" s="37">
        <v>9</v>
      </c>
      <c r="L4" s="37">
        <v>10</v>
      </c>
      <c r="M4" s="37">
        <v>11</v>
      </c>
      <c r="N4" s="37">
        <v>12</v>
      </c>
      <c r="O4" s="37">
        <v>13</v>
      </c>
      <c r="P4" s="37">
        <v>14</v>
      </c>
      <c r="Q4" s="37">
        <v>15</v>
      </c>
      <c r="R4" s="37">
        <v>16</v>
      </c>
      <c r="S4" s="37">
        <v>17</v>
      </c>
      <c r="T4" s="37">
        <v>18</v>
      </c>
      <c r="U4" s="37">
        <v>19</v>
      </c>
      <c r="V4" s="37">
        <v>20</v>
      </c>
    </row>
    <row r="5" spans="2:22" ht="15" customHeight="1" x14ac:dyDescent="0.2">
      <c r="B5" s="5"/>
      <c r="C5" s="1">
        <v>0</v>
      </c>
      <c r="D5" s="2">
        <v>1</v>
      </c>
      <c r="E5" s="2">
        <v>1</v>
      </c>
      <c r="F5" s="2">
        <v>1</v>
      </c>
      <c r="G5" s="2">
        <v>1</v>
      </c>
      <c r="H5" s="2">
        <v>1</v>
      </c>
      <c r="I5" s="2">
        <v>1</v>
      </c>
      <c r="J5" s="2">
        <v>1</v>
      </c>
      <c r="K5" s="2">
        <v>1</v>
      </c>
      <c r="L5" s="2">
        <v>1</v>
      </c>
      <c r="M5" s="2">
        <v>1</v>
      </c>
      <c r="N5" s="2">
        <v>1</v>
      </c>
      <c r="O5" s="2">
        <v>1</v>
      </c>
      <c r="P5" s="2">
        <v>1</v>
      </c>
      <c r="Q5" s="2">
        <v>1</v>
      </c>
      <c r="R5" s="2">
        <v>1</v>
      </c>
      <c r="S5" s="2">
        <v>1</v>
      </c>
      <c r="T5" s="2">
        <v>1</v>
      </c>
      <c r="U5" s="2">
        <v>1</v>
      </c>
      <c r="V5" s="2">
        <v>1</v>
      </c>
    </row>
    <row r="6" spans="2:22" ht="12.75" customHeight="1" x14ac:dyDescent="0.2">
      <c r="B6" s="47" t="s">
        <v>43</v>
      </c>
      <c r="C6" s="39">
        <f>C5+1</f>
        <v>1</v>
      </c>
      <c r="D6" s="38">
        <f>IF($C6&lt;=D$4/2,100%,IF($C6&gt;D$4,0,D$5-1/(D$4/2)*($C6-(D$4/2))))</f>
        <v>1</v>
      </c>
      <c r="E6" s="38">
        <f t="shared" ref="E6:T21" si="0">IF($C6&lt;=E$4/2,100%,IF($C6&gt;E$4,0,E$5-1/(E$4/2)*($C6-(E$4/2))))</f>
        <v>1</v>
      </c>
      <c r="F6" s="38">
        <f t="shared" si="0"/>
        <v>1</v>
      </c>
      <c r="G6" s="38">
        <f t="shared" si="0"/>
        <v>1</v>
      </c>
      <c r="H6" s="38">
        <f t="shared" si="0"/>
        <v>1</v>
      </c>
      <c r="I6" s="38">
        <f t="shared" si="0"/>
        <v>1</v>
      </c>
      <c r="J6" s="38">
        <f t="shared" si="0"/>
        <v>1</v>
      </c>
      <c r="K6" s="38">
        <f t="shared" si="0"/>
        <v>1</v>
      </c>
      <c r="L6" s="38">
        <f t="shared" si="0"/>
        <v>1</v>
      </c>
      <c r="M6" s="38">
        <f t="shared" si="0"/>
        <v>1</v>
      </c>
      <c r="N6" s="38">
        <f t="shared" si="0"/>
        <v>1</v>
      </c>
      <c r="O6" s="38">
        <f t="shared" si="0"/>
        <v>1</v>
      </c>
      <c r="P6" s="38">
        <f t="shared" si="0"/>
        <v>1</v>
      </c>
      <c r="Q6" s="38">
        <f t="shared" si="0"/>
        <v>1</v>
      </c>
      <c r="R6" s="38">
        <f t="shared" si="0"/>
        <v>1</v>
      </c>
      <c r="S6" s="38">
        <f t="shared" si="0"/>
        <v>1</v>
      </c>
      <c r="T6" s="38">
        <f t="shared" si="0"/>
        <v>1</v>
      </c>
      <c r="U6" s="38">
        <f t="shared" ref="U6:V25" si="1">IF($C6&lt;=U$4/2,100%,IF($C6&gt;U$4,0,U$5-1/(U$4/2)*($C6-(U$4/2))))</f>
        <v>1</v>
      </c>
      <c r="V6" s="38">
        <f t="shared" si="1"/>
        <v>1</v>
      </c>
    </row>
    <row r="7" spans="2:22" x14ac:dyDescent="0.2">
      <c r="B7" s="47"/>
      <c r="C7" s="39">
        <f t="shared" ref="C7:C25" si="2">C6+1</f>
        <v>2</v>
      </c>
      <c r="D7" s="38">
        <f t="shared" ref="D7:S22" si="3">IF($C7&lt;=D$4/2,100%,IF($C7&gt;D$4,0,D$5-1/(D$4/2)*($C7-(D$4/2))))</f>
        <v>0</v>
      </c>
      <c r="E7" s="38">
        <f t="shared" si="0"/>
        <v>0.66666666666666674</v>
      </c>
      <c r="F7" s="38">
        <f t="shared" si="0"/>
        <v>1</v>
      </c>
      <c r="G7" s="38">
        <f t="shared" si="0"/>
        <v>1</v>
      </c>
      <c r="H7" s="38">
        <f t="shared" si="0"/>
        <v>1</v>
      </c>
      <c r="I7" s="38">
        <f t="shared" si="0"/>
        <v>1</v>
      </c>
      <c r="J7" s="38">
        <f t="shared" si="0"/>
        <v>1</v>
      </c>
      <c r="K7" s="38">
        <f t="shared" si="0"/>
        <v>1</v>
      </c>
      <c r="L7" s="38">
        <f t="shared" si="0"/>
        <v>1</v>
      </c>
      <c r="M7" s="38">
        <f t="shared" si="0"/>
        <v>1</v>
      </c>
      <c r="N7" s="38">
        <f t="shared" si="0"/>
        <v>1</v>
      </c>
      <c r="O7" s="38">
        <f t="shared" si="0"/>
        <v>1</v>
      </c>
      <c r="P7" s="38">
        <f t="shared" si="0"/>
        <v>1</v>
      </c>
      <c r="Q7" s="38">
        <f t="shared" si="0"/>
        <v>1</v>
      </c>
      <c r="R7" s="38">
        <f t="shared" si="0"/>
        <v>1</v>
      </c>
      <c r="S7" s="38">
        <f t="shared" si="0"/>
        <v>1</v>
      </c>
      <c r="T7" s="38">
        <f t="shared" si="0"/>
        <v>1</v>
      </c>
      <c r="U7" s="38">
        <f t="shared" si="1"/>
        <v>1</v>
      </c>
      <c r="V7" s="38">
        <f t="shared" si="1"/>
        <v>1</v>
      </c>
    </row>
    <row r="8" spans="2:22" x14ac:dyDescent="0.2">
      <c r="B8" s="47"/>
      <c r="C8" s="39">
        <f t="shared" si="2"/>
        <v>3</v>
      </c>
      <c r="D8" s="38">
        <f t="shared" si="3"/>
        <v>0</v>
      </c>
      <c r="E8" s="38">
        <f t="shared" si="0"/>
        <v>0</v>
      </c>
      <c r="F8" s="38">
        <f t="shared" si="0"/>
        <v>0.5</v>
      </c>
      <c r="G8" s="38">
        <f t="shared" si="0"/>
        <v>0.8</v>
      </c>
      <c r="H8" s="38">
        <f t="shared" si="0"/>
        <v>1</v>
      </c>
      <c r="I8" s="38">
        <f t="shared" si="0"/>
        <v>1</v>
      </c>
      <c r="J8" s="38">
        <f t="shared" si="0"/>
        <v>1</v>
      </c>
      <c r="K8" s="38">
        <f t="shared" si="0"/>
        <v>1</v>
      </c>
      <c r="L8" s="38">
        <f t="shared" si="0"/>
        <v>1</v>
      </c>
      <c r="M8" s="38">
        <f t="shared" si="0"/>
        <v>1</v>
      </c>
      <c r="N8" s="38">
        <f t="shared" si="0"/>
        <v>1</v>
      </c>
      <c r="O8" s="38">
        <f t="shared" si="0"/>
        <v>1</v>
      </c>
      <c r="P8" s="38">
        <f t="shared" si="0"/>
        <v>1</v>
      </c>
      <c r="Q8" s="38">
        <f t="shared" si="0"/>
        <v>1</v>
      </c>
      <c r="R8" s="38">
        <f t="shared" si="0"/>
        <v>1</v>
      </c>
      <c r="S8" s="38">
        <f t="shared" si="0"/>
        <v>1</v>
      </c>
      <c r="T8" s="38">
        <f t="shared" si="0"/>
        <v>1</v>
      </c>
      <c r="U8" s="38">
        <f t="shared" si="1"/>
        <v>1</v>
      </c>
      <c r="V8" s="38">
        <f t="shared" si="1"/>
        <v>1</v>
      </c>
    </row>
    <row r="9" spans="2:22" x14ac:dyDescent="0.2">
      <c r="B9" s="47"/>
      <c r="C9" s="39">
        <f t="shared" si="2"/>
        <v>4</v>
      </c>
      <c r="D9" s="38">
        <f t="shared" si="3"/>
        <v>0</v>
      </c>
      <c r="E9" s="38">
        <f t="shared" si="0"/>
        <v>0</v>
      </c>
      <c r="F9" s="38">
        <f t="shared" si="0"/>
        <v>0</v>
      </c>
      <c r="G9" s="38">
        <f t="shared" si="0"/>
        <v>0.39999999999999991</v>
      </c>
      <c r="H9" s="38">
        <f t="shared" si="0"/>
        <v>0.66666666666666674</v>
      </c>
      <c r="I9" s="38">
        <f t="shared" si="0"/>
        <v>0.85714285714285721</v>
      </c>
      <c r="J9" s="38">
        <f t="shared" si="0"/>
        <v>1</v>
      </c>
      <c r="K9" s="38">
        <f t="shared" si="0"/>
        <v>1</v>
      </c>
      <c r="L9" s="38">
        <f t="shared" si="0"/>
        <v>1</v>
      </c>
      <c r="M9" s="38">
        <f t="shared" si="0"/>
        <v>1</v>
      </c>
      <c r="N9" s="38">
        <f t="shared" si="0"/>
        <v>1</v>
      </c>
      <c r="O9" s="38">
        <f t="shared" si="0"/>
        <v>1</v>
      </c>
      <c r="P9" s="38">
        <f t="shared" si="0"/>
        <v>1</v>
      </c>
      <c r="Q9" s="38">
        <f t="shared" si="0"/>
        <v>1</v>
      </c>
      <c r="R9" s="38">
        <f t="shared" si="0"/>
        <v>1</v>
      </c>
      <c r="S9" s="38">
        <f t="shared" si="0"/>
        <v>1</v>
      </c>
      <c r="T9" s="38">
        <f t="shared" si="0"/>
        <v>1</v>
      </c>
      <c r="U9" s="38">
        <f t="shared" si="1"/>
        <v>1</v>
      </c>
      <c r="V9" s="38">
        <f t="shared" si="1"/>
        <v>1</v>
      </c>
    </row>
    <row r="10" spans="2:22" x14ac:dyDescent="0.2">
      <c r="B10" s="47"/>
      <c r="C10" s="39">
        <f t="shared" si="2"/>
        <v>5</v>
      </c>
      <c r="D10" s="38">
        <f t="shared" si="3"/>
        <v>0</v>
      </c>
      <c r="E10" s="38">
        <f t="shared" si="0"/>
        <v>0</v>
      </c>
      <c r="F10" s="38">
        <f t="shared" si="0"/>
        <v>0</v>
      </c>
      <c r="G10" s="38">
        <f t="shared" si="0"/>
        <v>0</v>
      </c>
      <c r="H10" s="38">
        <f t="shared" si="0"/>
        <v>0.33333333333333337</v>
      </c>
      <c r="I10" s="38">
        <f t="shared" si="0"/>
        <v>0.5714285714285714</v>
      </c>
      <c r="J10" s="38">
        <f t="shared" si="0"/>
        <v>0.75</v>
      </c>
      <c r="K10" s="38">
        <f t="shared" si="0"/>
        <v>0.88888888888888884</v>
      </c>
      <c r="L10" s="38">
        <f t="shared" si="0"/>
        <v>1</v>
      </c>
      <c r="M10" s="38">
        <f t="shared" si="0"/>
        <v>1</v>
      </c>
      <c r="N10" s="38">
        <f t="shared" si="0"/>
        <v>1</v>
      </c>
      <c r="O10" s="38">
        <f t="shared" si="0"/>
        <v>1</v>
      </c>
      <c r="P10" s="38">
        <f t="shared" si="0"/>
        <v>1</v>
      </c>
      <c r="Q10" s="38">
        <f t="shared" si="0"/>
        <v>1</v>
      </c>
      <c r="R10" s="38">
        <f t="shared" si="0"/>
        <v>1</v>
      </c>
      <c r="S10" s="38">
        <f t="shared" si="0"/>
        <v>1</v>
      </c>
      <c r="T10" s="38">
        <f t="shared" si="0"/>
        <v>1</v>
      </c>
      <c r="U10" s="38">
        <f t="shared" si="1"/>
        <v>1</v>
      </c>
      <c r="V10" s="38">
        <f t="shared" si="1"/>
        <v>1</v>
      </c>
    </row>
    <row r="11" spans="2:22" x14ac:dyDescent="0.2">
      <c r="B11" s="47"/>
      <c r="C11" s="39">
        <f t="shared" si="2"/>
        <v>6</v>
      </c>
      <c r="D11" s="38">
        <f t="shared" si="3"/>
        <v>0</v>
      </c>
      <c r="E11" s="38">
        <f t="shared" si="0"/>
        <v>0</v>
      </c>
      <c r="F11" s="38">
        <f t="shared" si="0"/>
        <v>0</v>
      </c>
      <c r="G11" s="38">
        <f t="shared" si="0"/>
        <v>0</v>
      </c>
      <c r="H11" s="38">
        <f t="shared" si="0"/>
        <v>0</v>
      </c>
      <c r="I11" s="38">
        <f t="shared" si="0"/>
        <v>0.28571428571428581</v>
      </c>
      <c r="J11" s="38">
        <f t="shared" si="0"/>
        <v>0.5</v>
      </c>
      <c r="K11" s="38">
        <f t="shared" si="0"/>
        <v>0.66666666666666674</v>
      </c>
      <c r="L11" s="38">
        <f t="shared" si="0"/>
        <v>0.8</v>
      </c>
      <c r="M11" s="38">
        <f t="shared" si="0"/>
        <v>0.90909090909090906</v>
      </c>
      <c r="N11" s="38">
        <f t="shared" si="0"/>
        <v>1</v>
      </c>
      <c r="O11" s="38">
        <f t="shared" si="0"/>
        <v>1</v>
      </c>
      <c r="P11" s="38">
        <f t="shared" si="0"/>
        <v>1</v>
      </c>
      <c r="Q11" s="38">
        <f t="shared" si="0"/>
        <v>1</v>
      </c>
      <c r="R11" s="38">
        <f t="shared" si="0"/>
        <v>1</v>
      </c>
      <c r="S11" s="38">
        <f t="shared" si="0"/>
        <v>1</v>
      </c>
      <c r="T11" s="38">
        <f t="shared" si="0"/>
        <v>1</v>
      </c>
      <c r="U11" s="38">
        <f t="shared" si="1"/>
        <v>1</v>
      </c>
      <c r="V11" s="38">
        <f t="shared" si="1"/>
        <v>1</v>
      </c>
    </row>
    <row r="12" spans="2:22" x14ac:dyDescent="0.2">
      <c r="B12" s="47"/>
      <c r="C12" s="39">
        <f t="shared" si="2"/>
        <v>7</v>
      </c>
      <c r="D12" s="38">
        <f t="shared" si="3"/>
        <v>0</v>
      </c>
      <c r="E12" s="38">
        <f t="shared" si="0"/>
        <v>0</v>
      </c>
      <c r="F12" s="38">
        <f t="shared" si="0"/>
        <v>0</v>
      </c>
      <c r="G12" s="38">
        <f t="shared" si="0"/>
        <v>0</v>
      </c>
      <c r="H12" s="38">
        <f t="shared" si="0"/>
        <v>0</v>
      </c>
      <c r="I12" s="38">
        <f t="shared" si="0"/>
        <v>0</v>
      </c>
      <c r="J12" s="38">
        <f t="shared" si="0"/>
        <v>0.25</v>
      </c>
      <c r="K12" s="38">
        <f t="shared" si="0"/>
        <v>0.44444444444444442</v>
      </c>
      <c r="L12" s="38">
        <f t="shared" si="0"/>
        <v>0.6</v>
      </c>
      <c r="M12" s="38">
        <f t="shared" si="0"/>
        <v>0.72727272727272729</v>
      </c>
      <c r="N12" s="38">
        <f t="shared" si="0"/>
        <v>0.83333333333333337</v>
      </c>
      <c r="O12" s="38">
        <f t="shared" si="0"/>
        <v>0.92307692307692313</v>
      </c>
      <c r="P12" s="38">
        <f t="shared" si="0"/>
        <v>1</v>
      </c>
      <c r="Q12" s="38">
        <f t="shared" si="0"/>
        <v>1</v>
      </c>
      <c r="R12" s="38">
        <f t="shared" si="0"/>
        <v>1</v>
      </c>
      <c r="S12" s="38">
        <f t="shared" si="0"/>
        <v>1</v>
      </c>
      <c r="T12" s="38">
        <f t="shared" si="0"/>
        <v>1</v>
      </c>
      <c r="U12" s="38">
        <f t="shared" si="1"/>
        <v>1</v>
      </c>
      <c r="V12" s="38">
        <f t="shared" si="1"/>
        <v>1</v>
      </c>
    </row>
    <row r="13" spans="2:22" x14ac:dyDescent="0.2">
      <c r="B13" s="47"/>
      <c r="C13" s="39">
        <f t="shared" si="2"/>
        <v>8</v>
      </c>
      <c r="D13" s="38">
        <f t="shared" si="3"/>
        <v>0</v>
      </c>
      <c r="E13" s="38">
        <f t="shared" si="0"/>
        <v>0</v>
      </c>
      <c r="F13" s="38">
        <f t="shared" si="0"/>
        <v>0</v>
      </c>
      <c r="G13" s="38">
        <f t="shared" si="0"/>
        <v>0</v>
      </c>
      <c r="H13" s="38">
        <f t="shared" si="0"/>
        <v>0</v>
      </c>
      <c r="I13" s="38">
        <f t="shared" si="0"/>
        <v>0</v>
      </c>
      <c r="J13" s="38">
        <f t="shared" si="0"/>
        <v>0</v>
      </c>
      <c r="K13" s="38">
        <f t="shared" si="0"/>
        <v>0.22222222222222232</v>
      </c>
      <c r="L13" s="38">
        <f t="shared" si="0"/>
        <v>0.39999999999999991</v>
      </c>
      <c r="M13" s="38">
        <f t="shared" si="0"/>
        <v>0.54545454545454541</v>
      </c>
      <c r="N13" s="38">
        <f t="shared" si="0"/>
        <v>0.66666666666666674</v>
      </c>
      <c r="O13" s="38">
        <f t="shared" si="0"/>
        <v>0.76923076923076916</v>
      </c>
      <c r="P13" s="38">
        <f t="shared" si="0"/>
        <v>0.85714285714285721</v>
      </c>
      <c r="Q13" s="38">
        <f t="shared" si="0"/>
        <v>0.93333333333333335</v>
      </c>
      <c r="R13" s="38">
        <f t="shared" si="0"/>
        <v>1</v>
      </c>
      <c r="S13" s="38">
        <f t="shared" si="0"/>
        <v>1</v>
      </c>
      <c r="T13" s="38">
        <f t="shared" si="0"/>
        <v>1</v>
      </c>
      <c r="U13" s="38">
        <f t="shared" si="1"/>
        <v>1</v>
      </c>
      <c r="V13" s="38">
        <f t="shared" si="1"/>
        <v>1</v>
      </c>
    </row>
    <row r="14" spans="2:22" x14ac:dyDescent="0.2">
      <c r="B14" s="47"/>
      <c r="C14" s="39">
        <f t="shared" si="2"/>
        <v>9</v>
      </c>
      <c r="D14" s="38">
        <f t="shared" si="3"/>
        <v>0</v>
      </c>
      <c r="E14" s="38">
        <f t="shared" si="0"/>
        <v>0</v>
      </c>
      <c r="F14" s="38">
        <f t="shared" si="0"/>
        <v>0</v>
      </c>
      <c r="G14" s="38">
        <f t="shared" si="0"/>
        <v>0</v>
      </c>
      <c r="H14" s="38">
        <f t="shared" si="0"/>
        <v>0</v>
      </c>
      <c r="I14" s="38">
        <f t="shared" si="0"/>
        <v>0</v>
      </c>
      <c r="J14" s="38">
        <f t="shared" si="0"/>
        <v>0</v>
      </c>
      <c r="K14" s="38">
        <f t="shared" si="0"/>
        <v>0</v>
      </c>
      <c r="L14" s="38">
        <f t="shared" si="0"/>
        <v>0.19999999999999996</v>
      </c>
      <c r="M14" s="38">
        <f t="shared" si="0"/>
        <v>0.36363636363636365</v>
      </c>
      <c r="N14" s="38">
        <f t="shared" si="0"/>
        <v>0.5</v>
      </c>
      <c r="O14" s="38">
        <f t="shared" si="0"/>
        <v>0.61538461538461542</v>
      </c>
      <c r="P14" s="38">
        <f t="shared" si="0"/>
        <v>0.7142857142857143</v>
      </c>
      <c r="Q14" s="38">
        <f t="shared" si="0"/>
        <v>0.8</v>
      </c>
      <c r="R14" s="38">
        <f t="shared" si="0"/>
        <v>0.875</v>
      </c>
      <c r="S14" s="38">
        <f t="shared" si="0"/>
        <v>0.94117647058823528</v>
      </c>
      <c r="T14" s="38">
        <f t="shared" si="0"/>
        <v>1</v>
      </c>
      <c r="U14" s="38">
        <f t="shared" si="1"/>
        <v>1</v>
      </c>
      <c r="V14" s="38">
        <f t="shared" si="1"/>
        <v>1</v>
      </c>
    </row>
    <row r="15" spans="2:22" x14ac:dyDescent="0.2">
      <c r="B15" s="47"/>
      <c r="C15" s="39">
        <f t="shared" si="2"/>
        <v>10</v>
      </c>
      <c r="D15" s="38">
        <f t="shared" si="3"/>
        <v>0</v>
      </c>
      <c r="E15" s="38">
        <f t="shared" si="0"/>
        <v>0</v>
      </c>
      <c r="F15" s="38">
        <f t="shared" si="0"/>
        <v>0</v>
      </c>
      <c r="G15" s="38">
        <f t="shared" si="0"/>
        <v>0</v>
      </c>
      <c r="H15" s="38">
        <f t="shared" si="0"/>
        <v>0</v>
      </c>
      <c r="I15" s="38">
        <f t="shared" si="0"/>
        <v>0</v>
      </c>
      <c r="J15" s="38">
        <f t="shared" si="0"/>
        <v>0</v>
      </c>
      <c r="K15" s="38">
        <f t="shared" si="0"/>
        <v>0</v>
      </c>
      <c r="L15" s="38">
        <f t="shared" si="0"/>
        <v>0</v>
      </c>
      <c r="M15" s="38">
        <f t="shared" si="0"/>
        <v>0.18181818181818177</v>
      </c>
      <c r="N15" s="38">
        <f t="shared" si="0"/>
        <v>0.33333333333333337</v>
      </c>
      <c r="O15" s="38">
        <f t="shared" si="0"/>
        <v>0.46153846153846145</v>
      </c>
      <c r="P15" s="38">
        <f t="shared" si="0"/>
        <v>0.5714285714285714</v>
      </c>
      <c r="Q15" s="38">
        <f t="shared" si="0"/>
        <v>0.66666666666666674</v>
      </c>
      <c r="R15" s="38">
        <f t="shared" si="0"/>
        <v>0.75</v>
      </c>
      <c r="S15" s="38">
        <f t="shared" si="0"/>
        <v>0.82352941176470584</v>
      </c>
      <c r="T15" s="38">
        <f t="shared" si="0"/>
        <v>0.88888888888888884</v>
      </c>
      <c r="U15" s="38">
        <f t="shared" si="1"/>
        <v>0.94736842105263164</v>
      </c>
      <c r="V15" s="38">
        <f t="shared" si="1"/>
        <v>1</v>
      </c>
    </row>
    <row r="16" spans="2:22" x14ac:dyDescent="0.2">
      <c r="B16" s="47"/>
      <c r="C16" s="39">
        <f t="shared" si="2"/>
        <v>11</v>
      </c>
      <c r="D16" s="38">
        <f t="shared" si="3"/>
        <v>0</v>
      </c>
      <c r="E16" s="38">
        <f t="shared" si="0"/>
        <v>0</v>
      </c>
      <c r="F16" s="38">
        <f t="shared" si="0"/>
        <v>0</v>
      </c>
      <c r="G16" s="38">
        <f t="shared" si="0"/>
        <v>0</v>
      </c>
      <c r="H16" s="38">
        <f t="shared" si="0"/>
        <v>0</v>
      </c>
      <c r="I16" s="38">
        <f t="shared" si="0"/>
        <v>0</v>
      </c>
      <c r="J16" s="38">
        <f t="shared" si="0"/>
        <v>0</v>
      </c>
      <c r="K16" s="38">
        <f t="shared" si="0"/>
        <v>0</v>
      </c>
      <c r="L16" s="38">
        <f t="shared" si="0"/>
        <v>0</v>
      </c>
      <c r="M16" s="38">
        <f t="shared" si="0"/>
        <v>0</v>
      </c>
      <c r="N16" s="38">
        <f t="shared" si="0"/>
        <v>0.16666666666666674</v>
      </c>
      <c r="O16" s="38">
        <f t="shared" si="0"/>
        <v>0.30769230769230771</v>
      </c>
      <c r="P16" s="38">
        <f t="shared" si="0"/>
        <v>0.4285714285714286</v>
      </c>
      <c r="Q16" s="38">
        <f t="shared" si="0"/>
        <v>0.53333333333333333</v>
      </c>
      <c r="R16" s="38">
        <f t="shared" si="0"/>
        <v>0.625</v>
      </c>
      <c r="S16" s="38">
        <f t="shared" si="0"/>
        <v>0.70588235294117641</v>
      </c>
      <c r="T16" s="38">
        <f t="shared" si="0"/>
        <v>0.77777777777777779</v>
      </c>
      <c r="U16" s="38">
        <f t="shared" si="1"/>
        <v>0.84210526315789469</v>
      </c>
      <c r="V16" s="38">
        <f t="shared" si="1"/>
        <v>0.9</v>
      </c>
    </row>
    <row r="17" spans="2:22" x14ac:dyDescent="0.2">
      <c r="B17" s="47"/>
      <c r="C17" s="39">
        <f t="shared" si="2"/>
        <v>12</v>
      </c>
      <c r="D17" s="38">
        <f t="shared" si="3"/>
        <v>0</v>
      </c>
      <c r="E17" s="38">
        <f t="shared" si="0"/>
        <v>0</v>
      </c>
      <c r="F17" s="38">
        <f t="shared" si="0"/>
        <v>0</v>
      </c>
      <c r="G17" s="38">
        <f t="shared" si="0"/>
        <v>0</v>
      </c>
      <c r="H17" s="38">
        <f t="shared" si="0"/>
        <v>0</v>
      </c>
      <c r="I17" s="38">
        <f t="shared" si="0"/>
        <v>0</v>
      </c>
      <c r="J17" s="38">
        <f t="shared" si="0"/>
        <v>0</v>
      </c>
      <c r="K17" s="38">
        <f t="shared" si="0"/>
        <v>0</v>
      </c>
      <c r="L17" s="38">
        <f t="shared" si="0"/>
        <v>0</v>
      </c>
      <c r="M17" s="38">
        <f t="shared" si="0"/>
        <v>0</v>
      </c>
      <c r="N17" s="38">
        <f t="shared" si="0"/>
        <v>0</v>
      </c>
      <c r="O17" s="38">
        <f t="shared" si="0"/>
        <v>0.15384615384615374</v>
      </c>
      <c r="P17" s="38">
        <f t="shared" si="0"/>
        <v>0.28571428571428581</v>
      </c>
      <c r="Q17" s="38">
        <f t="shared" si="0"/>
        <v>0.4</v>
      </c>
      <c r="R17" s="38">
        <f t="shared" si="0"/>
        <v>0.5</v>
      </c>
      <c r="S17" s="38">
        <f t="shared" si="0"/>
        <v>0.58823529411764708</v>
      </c>
      <c r="T17" s="38">
        <f t="shared" si="0"/>
        <v>0.66666666666666674</v>
      </c>
      <c r="U17" s="38">
        <f t="shared" si="1"/>
        <v>0.73684210526315796</v>
      </c>
      <c r="V17" s="38">
        <f t="shared" si="1"/>
        <v>0.8</v>
      </c>
    </row>
    <row r="18" spans="2:22" x14ac:dyDescent="0.2">
      <c r="B18" s="47"/>
      <c r="C18" s="39">
        <f t="shared" si="2"/>
        <v>13</v>
      </c>
      <c r="D18" s="38">
        <f t="shared" si="3"/>
        <v>0</v>
      </c>
      <c r="E18" s="38">
        <f t="shared" si="0"/>
        <v>0</v>
      </c>
      <c r="F18" s="38">
        <f t="shared" si="0"/>
        <v>0</v>
      </c>
      <c r="G18" s="38">
        <f t="shared" si="0"/>
        <v>0</v>
      </c>
      <c r="H18" s="38">
        <f t="shared" si="0"/>
        <v>0</v>
      </c>
      <c r="I18" s="38">
        <f t="shared" si="0"/>
        <v>0</v>
      </c>
      <c r="J18" s="38">
        <f t="shared" si="0"/>
        <v>0</v>
      </c>
      <c r="K18" s="38">
        <f t="shared" si="0"/>
        <v>0</v>
      </c>
      <c r="L18" s="38">
        <f t="shared" si="0"/>
        <v>0</v>
      </c>
      <c r="M18" s="38">
        <f t="shared" si="0"/>
        <v>0</v>
      </c>
      <c r="N18" s="38">
        <f t="shared" si="0"/>
        <v>0</v>
      </c>
      <c r="O18" s="38">
        <f t="shared" si="0"/>
        <v>0</v>
      </c>
      <c r="P18" s="38">
        <f t="shared" si="0"/>
        <v>0.1428571428571429</v>
      </c>
      <c r="Q18" s="38">
        <f t="shared" si="0"/>
        <v>0.26666666666666672</v>
      </c>
      <c r="R18" s="38">
        <f t="shared" si="0"/>
        <v>0.375</v>
      </c>
      <c r="S18" s="38">
        <f t="shared" si="0"/>
        <v>0.47058823529411764</v>
      </c>
      <c r="T18" s="38">
        <f t="shared" si="0"/>
        <v>0.55555555555555558</v>
      </c>
      <c r="U18" s="38">
        <f t="shared" si="1"/>
        <v>0.63157894736842102</v>
      </c>
      <c r="V18" s="38">
        <f t="shared" si="1"/>
        <v>0.7</v>
      </c>
    </row>
    <row r="19" spans="2:22" x14ac:dyDescent="0.2">
      <c r="B19" s="47"/>
      <c r="C19" s="39">
        <f t="shared" si="2"/>
        <v>14</v>
      </c>
      <c r="D19" s="38">
        <f t="shared" si="3"/>
        <v>0</v>
      </c>
      <c r="E19" s="38">
        <f t="shared" si="0"/>
        <v>0</v>
      </c>
      <c r="F19" s="38">
        <f t="shared" si="0"/>
        <v>0</v>
      </c>
      <c r="G19" s="38">
        <f t="shared" si="0"/>
        <v>0</v>
      </c>
      <c r="H19" s="38">
        <f t="shared" si="0"/>
        <v>0</v>
      </c>
      <c r="I19" s="38">
        <f t="shared" si="0"/>
        <v>0</v>
      </c>
      <c r="J19" s="38">
        <f t="shared" si="0"/>
        <v>0</v>
      </c>
      <c r="K19" s="38">
        <f t="shared" si="0"/>
        <v>0</v>
      </c>
      <c r="L19" s="38">
        <f t="shared" si="0"/>
        <v>0</v>
      </c>
      <c r="M19" s="38">
        <f t="shared" si="0"/>
        <v>0</v>
      </c>
      <c r="N19" s="38">
        <f t="shared" si="0"/>
        <v>0</v>
      </c>
      <c r="O19" s="38">
        <f t="shared" si="0"/>
        <v>0</v>
      </c>
      <c r="P19" s="38">
        <f t="shared" si="0"/>
        <v>0</v>
      </c>
      <c r="Q19" s="38">
        <f t="shared" si="0"/>
        <v>0.1333333333333333</v>
      </c>
      <c r="R19" s="38">
        <f t="shared" si="0"/>
        <v>0.25</v>
      </c>
      <c r="S19" s="38">
        <f t="shared" si="0"/>
        <v>0.3529411764705882</v>
      </c>
      <c r="T19" s="38">
        <f t="shared" si="0"/>
        <v>0.44444444444444442</v>
      </c>
      <c r="U19" s="38">
        <f t="shared" si="1"/>
        <v>0.52631578947368429</v>
      </c>
      <c r="V19" s="38">
        <f t="shared" si="1"/>
        <v>0.6</v>
      </c>
    </row>
    <row r="20" spans="2:22" x14ac:dyDescent="0.2">
      <c r="B20" s="47"/>
      <c r="C20" s="39">
        <f t="shared" si="2"/>
        <v>15</v>
      </c>
      <c r="D20" s="38">
        <f t="shared" si="3"/>
        <v>0</v>
      </c>
      <c r="E20" s="38">
        <f t="shared" si="0"/>
        <v>0</v>
      </c>
      <c r="F20" s="38">
        <f t="shared" si="0"/>
        <v>0</v>
      </c>
      <c r="G20" s="38">
        <f t="shared" si="0"/>
        <v>0</v>
      </c>
      <c r="H20" s="38">
        <f t="shared" si="0"/>
        <v>0</v>
      </c>
      <c r="I20" s="38">
        <f t="shared" si="0"/>
        <v>0</v>
      </c>
      <c r="J20" s="38">
        <f t="shared" si="0"/>
        <v>0</v>
      </c>
      <c r="K20" s="38">
        <f t="shared" si="0"/>
        <v>0</v>
      </c>
      <c r="L20" s="38">
        <f t="shared" si="0"/>
        <v>0</v>
      </c>
      <c r="M20" s="38">
        <f t="shared" si="0"/>
        <v>0</v>
      </c>
      <c r="N20" s="38">
        <f t="shared" si="0"/>
        <v>0</v>
      </c>
      <c r="O20" s="38">
        <f t="shared" si="0"/>
        <v>0</v>
      </c>
      <c r="P20" s="38">
        <f t="shared" si="0"/>
        <v>0</v>
      </c>
      <c r="Q20" s="38">
        <f t="shared" si="0"/>
        <v>0</v>
      </c>
      <c r="R20" s="38">
        <f t="shared" si="0"/>
        <v>0.125</v>
      </c>
      <c r="S20" s="38">
        <f t="shared" si="0"/>
        <v>0.23529411764705888</v>
      </c>
      <c r="T20" s="38">
        <f t="shared" si="0"/>
        <v>0.33333333333333337</v>
      </c>
      <c r="U20" s="38">
        <f t="shared" si="1"/>
        <v>0.42105263157894735</v>
      </c>
      <c r="V20" s="38">
        <f t="shared" si="1"/>
        <v>0.5</v>
      </c>
    </row>
    <row r="21" spans="2:22" x14ac:dyDescent="0.2">
      <c r="B21" s="47"/>
      <c r="C21" s="39">
        <f t="shared" si="2"/>
        <v>16</v>
      </c>
      <c r="D21" s="38">
        <f t="shared" si="3"/>
        <v>0</v>
      </c>
      <c r="E21" s="38">
        <f t="shared" si="0"/>
        <v>0</v>
      </c>
      <c r="F21" s="38">
        <f t="shared" si="0"/>
        <v>0</v>
      </c>
      <c r="G21" s="38">
        <f t="shared" si="0"/>
        <v>0</v>
      </c>
      <c r="H21" s="38">
        <f t="shared" si="0"/>
        <v>0</v>
      </c>
      <c r="I21" s="38">
        <f t="shared" si="0"/>
        <v>0</v>
      </c>
      <c r="J21" s="38">
        <f t="shared" si="0"/>
        <v>0</v>
      </c>
      <c r="K21" s="38">
        <f t="shared" si="0"/>
        <v>0</v>
      </c>
      <c r="L21" s="38">
        <f t="shared" si="0"/>
        <v>0</v>
      </c>
      <c r="M21" s="38">
        <f t="shared" si="0"/>
        <v>0</v>
      </c>
      <c r="N21" s="38">
        <f t="shared" si="0"/>
        <v>0</v>
      </c>
      <c r="O21" s="38">
        <f t="shared" si="0"/>
        <v>0</v>
      </c>
      <c r="P21" s="38">
        <f t="shared" si="0"/>
        <v>0</v>
      </c>
      <c r="Q21" s="38">
        <f t="shared" si="0"/>
        <v>0</v>
      </c>
      <c r="R21" s="38">
        <f t="shared" si="0"/>
        <v>0</v>
      </c>
      <c r="S21" s="38">
        <f t="shared" si="0"/>
        <v>0.11764705882352944</v>
      </c>
      <c r="T21" s="38">
        <f t="shared" ref="T21:T25" si="4">IF($C21&lt;=T$4/2,100%,IF($C21&gt;T$4,0,T$5-1/(T$4/2)*($C21-(T$4/2))))</f>
        <v>0.22222222222222232</v>
      </c>
      <c r="U21" s="38">
        <f t="shared" si="1"/>
        <v>0.31578947368421062</v>
      </c>
      <c r="V21" s="38">
        <f t="shared" si="1"/>
        <v>0.39999999999999991</v>
      </c>
    </row>
    <row r="22" spans="2:22" x14ac:dyDescent="0.2">
      <c r="B22" s="47"/>
      <c r="C22" s="39">
        <f t="shared" si="2"/>
        <v>17</v>
      </c>
      <c r="D22" s="38">
        <f t="shared" si="3"/>
        <v>0</v>
      </c>
      <c r="E22" s="38">
        <f t="shared" si="3"/>
        <v>0</v>
      </c>
      <c r="F22" s="38">
        <f t="shared" si="3"/>
        <v>0</v>
      </c>
      <c r="G22" s="38">
        <f t="shared" si="3"/>
        <v>0</v>
      </c>
      <c r="H22" s="38">
        <f t="shared" si="3"/>
        <v>0</v>
      </c>
      <c r="I22" s="38">
        <f t="shared" si="3"/>
        <v>0</v>
      </c>
      <c r="J22" s="38">
        <f t="shared" si="3"/>
        <v>0</v>
      </c>
      <c r="K22" s="38">
        <f t="shared" si="3"/>
        <v>0</v>
      </c>
      <c r="L22" s="38">
        <f t="shared" si="3"/>
        <v>0</v>
      </c>
      <c r="M22" s="38">
        <f t="shared" si="3"/>
        <v>0</v>
      </c>
      <c r="N22" s="38">
        <f t="shared" si="3"/>
        <v>0</v>
      </c>
      <c r="O22" s="38">
        <f t="shared" si="3"/>
        <v>0</v>
      </c>
      <c r="P22" s="38">
        <f t="shared" si="3"/>
        <v>0</v>
      </c>
      <c r="Q22" s="38">
        <f t="shared" si="3"/>
        <v>0</v>
      </c>
      <c r="R22" s="38">
        <f t="shared" si="3"/>
        <v>0</v>
      </c>
      <c r="S22" s="38">
        <f t="shared" si="3"/>
        <v>0</v>
      </c>
      <c r="T22" s="38">
        <f t="shared" si="4"/>
        <v>0.11111111111111116</v>
      </c>
      <c r="U22" s="38">
        <f t="shared" si="1"/>
        <v>0.21052631578947367</v>
      </c>
      <c r="V22" s="38">
        <f t="shared" si="1"/>
        <v>0.29999999999999993</v>
      </c>
    </row>
    <row r="23" spans="2:22" x14ac:dyDescent="0.2">
      <c r="B23" s="47"/>
      <c r="C23" s="39">
        <f t="shared" si="2"/>
        <v>18</v>
      </c>
      <c r="D23" s="38">
        <f t="shared" ref="D23:S25" si="5">IF($C23&lt;=D$4/2,100%,IF($C23&gt;D$4,0,D$5-1/(D$4/2)*($C23-(D$4/2))))</f>
        <v>0</v>
      </c>
      <c r="E23" s="38">
        <f t="shared" si="5"/>
        <v>0</v>
      </c>
      <c r="F23" s="38">
        <f t="shared" si="5"/>
        <v>0</v>
      </c>
      <c r="G23" s="38">
        <f t="shared" si="5"/>
        <v>0</v>
      </c>
      <c r="H23" s="38">
        <f t="shared" si="5"/>
        <v>0</v>
      </c>
      <c r="I23" s="38">
        <f t="shared" si="5"/>
        <v>0</v>
      </c>
      <c r="J23" s="38">
        <f t="shared" si="5"/>
        <v>0</v>
      </c>
      <c r="K23" s="38">
        <f t="shared" si="5"/>
        <v>0</v>
      </c>
      <c r="L23" s="38">
        <f t="shared" si="5"/>
        <v>0</v>
      </c>
      <c r="M23" s="38">
        <f t="shared" si="5"/>
        <v>0</v>
      </c>
      <c r="N23" s="38">
        <f t="shared" si="5"/>
        <v>0</v>
      </c>
      <c r="O23" s="38">
        <f t="shared" si="5"/>
        <v>0</v>
      </c>
      <c r="P23" s="38">
        <f t="shared" si="5"/>
        <v>0</v>
      </c>
      <c r="Q23" s="38">
        <f t="shared" si="5"/>
        <v>0</v>
      </c>
      <c r="R23" s="38">
        <f t="shared" si="5"/>
        <v>0</v>
      </c>
      <c r="S23" s="38">
        <f t="shared" si="5"/>
        <v>0</v>
      </c>
      <c r="T23" s="38">
        <f t="shared" si="4"/>
        <v>0</v>
      </c>
      <c r="U23" s="38">
        <f t="shared" si="1"/>
        <v>0.10526315789473695</v>
      </c>
      <c r="V23" s="38">
        <f t="shared" si="1"/>
        <v>0.19999999999999996</v>
      </c>
    </row>
    <row r="24" spans="2:22" x14ac:dyDescent="0.2">
      <c r="B24" s="47"/>
      <c r="C24" s="39">
        <f t="shared" si="2"/>
        <v>19</v>
      </c>
      <c r="D24" s="38">
        <f t="shared" si="5"/>
        <v>0</v>
      </c>
      <c r="E24" s="38">
        <f t="shared" si="5"/>
        <v>0</v>
      </c>
      <c r="F24" s="38">
        <f t="shared" si="5"/>
        <v>0</v>
      </c>
      <c r="G24" s="38">
        <f t="shared" si="5"/>
        <v>0</v>
      </c>
      <c r="H24" s="38">
        <f t="shared" si="5"/>
        <v>0</v>
      </c>
      <c r="I24" s="38">
        <f t="shared" si="5"/>
        <v>0</v>
      </c>
      <c r="J24" s="38">
        <f t="shared" si="5"/>
        <v>0</v>
      </c>
      <c r="K24" s="38">
        <f t="shared" si="5"/>
        <v>0</v>
      </c>
      <c r="L24" s="38">
        <f t="shared" si="5"/>
        <v>0</v>
      </c>
      <c r="M24" s="38">
        <f t="shared" si="5"/>
        <v>0</v>
      </c>
      <c r="N24" s="38">
        <f t="shared" si="5"/>
        <v>0</v>
      </c>
      <c r="O24" s="38">
        <f t="shared" si="5"/>
        <v>0</v>
      </c>
      <c r="P24" s="38">
        <f t="shared" si="5"/>
        <v>0</v>
      </c>
      <c r="Q24" s="38">
        <f t="shared" si="5"/>
        <v>0</v>
      </c>
      <c r="R24" s="38">
        <f t="shared" si="5"/>
        <v>0</v>
      </c>
      <c r="S24" s="38">
        <f t="shared" si="5"/>
        <v>0</v>
      </c>
      <c r="T24" s="38">
        <f t="shared" si="4"/>
        <v>0</v>
      </c>
      <c r="U24" s="38">
        <f t="shared" si="1"/>
        <v>0</v>
      </c>
      <c r="V24" s="38">
        <f t="shared" si="1"/>
        <v>9.9999999999999978E-2</v>
      </c>
    </row>
    <row r="25" spans="2:22" x14ac:dyDescent="0.2">
      <c r="B25" s="47"/>
      <c r="C25" s="39">
        <f t="shared" si="2"/>
        <v>20</v>
      </c>
      <c r="D25" s="38">
        <f t="shared" si="5"/>
        <v>0</v>
      </c>
      <c r="E25" s="38">
        <f t="shared" si="5"/>
        <v>0</v>
      </c>
      <c r="F25" s="38">
        <f t="shared" si="5"/>
        <v>0</v>
      </c>
      <c r="G25" s="38">
        <f t="shared" si="5"/>
        <v>0</v>
      </c>
      <c r="H25" s="38">
        <f t="shared" si="5"/>
        <v>0</v>
      </c>
      <c r="I25" s="38">
        <f t="shared" si="5"/>
        <v>0</v>
      </c>
      <c r="J25" s="38">
        <f t="shared" si="5"/>
        <v>0</v>
      </c>
      <c r="K25" s="38">
        <f t="shared" si="5"/>
        <v>0</v>
      </c>
      <c r="L25" s="38">
        <f t="shared" si="5"/>
        <v>0</v>
      </c>
      <c r="M25" s="38">
        <f t="shared" si="5"/>
        <v>0</v>
      </c>
      <c r="N25" s="38">
        <f t="shared" si="5"/>
        <v>0</v>
      </c>
      <c r="O25" s="38">
        <f t="shared" si="5"/>
        <v>0</v>
      </c>
      <c r="P25" s="38">
        <f t="shared" si="5"/>
        <v>0</v>
      </c>
      <c r="Q25" s="38">
        <f t="shared" si="5"/>
        <v>0</v>
      </c>
      <c r="R25" s="38">
        <f t="shared" si="5"/>
        <v>0</v>
      </c>
      <c r="S25" s="38">
        <f t="shared" si="5"/>
        <v>0</v>
      </c>
      <c r="T25" s="38">
        <f t="shared" si="4"/>
        <v>0</v>
      </c>
      <c r="U25" s="38">
        <f t="shared" si="1"/>
        <v>0</v>
      </c>
      <c r="V25" s="38">
        <f t="shared" si="1"/>
        <v>0</v>
      </c>
    </row>
    <row r="26" spans="2:22" x14ac:dyDescent="0.2"/>
  </sheetData>
  <sheetProtection algorithmName="SHA-512" hashValue="nJs+B92WrvfB3uqBFCR6j9mDh0LB1J0W1ln6XMtnzw7wJufI77E0P+yat9ZPVjZeABCwVHwAP8w9ygkCf/aZyg==" saltValue="IJY0OvklE0AyHp4YiI9CeA==" spinCount="100000" sheet="1" objects="1" scenarios="1"/>
  <mergeCells count="1">
    <mergeCell ref="B6:B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87a198b8f224124858bc3f9373b9789 xmlns="43db126d-37ac-4bc6-b778-e73bd4b3cb92">
      <Terms xmlns="http://schemas.microsoft.com/office/infopath/2007/PartnerControls"/>
    </k87a198b8f224124858bc3f9373b9789>
    <ib2410d097e14a60860af0accfc7881e xmlns="43db126d-37ac-4bc6-b778-e73bd4b3cb92">
      <Terms xmlns="http://schemas.microsoft.com/office/infopath/2007/PartnerControls"/>
    </ib2410d097e14a60860af0accfc7881e>
    <_Flow_SignoffStatus xmlns="43db126d-37ac-4bc6-b778-e73bd4b3cb92" xsi:nil="true"/>
    <TaxCatchAll xmlns="3401b825-7ef5-4d0a-8f98-2a1ff7b18a53" xsi:nil="true"/>
    <lcf76f155ced4ddcb4097134ff3c332f xmlns="43db126d-37ac-4bc6-b778-e73bd4b3cb9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5F9971ED5BD94BB5CE2D63F1A83C70" ma:contentTypeVersion="24" ma:contentTypeDescription="Create a new document." ma:contentTypeScope="" ma:versionID="91758c87c4c0cb1b5ad7e4109d0c3cd0">
  <xsd:schema xmlns:xsd="http://www.w3.org/2001/XMLSchema" xmlns:xs="http://www.w3.org/2001/XMLSchema" xmlns:p="http://schemas.microsoft.com/office/2006/metadata/properties" xmlns:ns2="43db126d-37ac-4bc6-b778-e73bd4b3cb92" xmlns:ns3="3401b825-7ef5-4d0a-8f98-2a1ff7b18a53" targetNamespace="http://schemas.microsoft.com/office/2006/metadata/properties" ma:root="true" ma:fieldsID="271e453d07660f6e9331a9f239d11fb2" ns2:_="" ns3:_="">
    <xsd:import namespace="43db126d-37ac-4bc6-b778-e73bd4b3cb92"/>
    <xsd:import namespace="3401b825-7ef5-4d0a-8f98-2a1ff7b18a53"/>
    <xsd:element name="properties">
      <xsd:complexType>
        <xsd:sequence>
          <xsd:element name="documentManagement">
            <xsd:complexType>
              <xsd:all>
                <xsd:element ref="ns2:k87a198b8f224124858bc3f9373b9789" minOccurs="0"/>
                <xsd:element ref="ns3:TaxCatchAll" minOccurs="0"/>
                <xsd:element ref="ns2:ib2410d097e14a60860af0accfc7881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_Flow_SignoffStatus"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b126d-37ac-4bc6-b778-e73bd4b3cb92" elementFormDefault="qualified">
    <xsd:import namespace="http://schemas.microsoft.com/office/2006/documentManagement/types"/>
    <xsd:import namespace="http://schemas.microsoft.com/office/infopath/2007/PartnerControls"/>
    <xsd:element name="k87a198b8f224124858bc3f9373b9789" ma:index="9" nillable="true" ma:taxonomy="true" ma:internalName="k87a198b8f224124858bc3f9373b9789" ma:taxonomyFieldName="Classification" ma:displayName="Classification" ma:default="" ma:fieldId="{487a198b-8f22-4124-858b-c3f9373b9789}" ma:sspId="001d30b0-fca1-443e-b4a1-b2a2c0d1fe3e" ma:termSetId="98387ad6-81bc-43b4-8163-72ba79ed9efe" ma:anchorId="00000000-0000-0000-0000-000000000000" ma:open="false" ma:isKeyword="false">
      <xsd:complexType>
        <xsd:sequence>
          <xsd:element ref="pc:Terms" minOccurs="0" maxOccurs="1"/>
        </xsd:sequence>
      </xsd:complexType>
    </xsd:element>
    <xsd:element name="ib2410d097e14a60860af0accfc7881e" ma:index="12" nillable="true" ma:taxonomy="true" ma:internalName="ib2410d097e14a60860af0accfc7881e" ma:taxonomyFieldName="Publication_x0020_Type" ma:displayName="Publication Type" ma:default="" ma:fieldId="{2b2410d0-97e1-4a60-860a-f0accfc7881e}" ma:sspId="001d30b0-fca1-443e-b4a1-b2a2c0d1fe3e" ma:termSetId="12473fef-c20a-476c-b9ff-3ea0949b6c2c"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01d30b0-fca1-443e-b4a1-b2a2c0d1fe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01b825-7ef5-4d0a-8f98-2a1ff7b18a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cdb57d-73f8-40be-874e-70ab880999f9}" ma:internalName="TaxCatchAll" ma:showField="CatchAllData" ma:web="3401b825-7ef5-4d0a-8f98-2a1ff7b18a5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7EC521-6D11-4ECC-94D1-9D093AB3D3A1}">
  <ds:schemaRefs>
    <ds:schemaRef ds:uri="http://schemas.microsoft.com/sharepoint/v3/contenttype/forms"/>
  </ds:schemaRefs>
</ds:datastoreItem>
</file>

<file path=customXml/itemProps2.xml><?xml version="1.0" encoding="utf-8"?>
<ds:datastoreItem xmlns:ds="http://schemas.openxmlformats.org/officeDocument/2006/customXml" ds:itemID="{149674DC-3DAC-4A98-A6D1-6F911D5771D4}">
  <ds:schemaRefs>
    <ds:schemaRef ds:uri="3401b825-7ef5-4d0a-8f98-2a1ff7b18a53"/>
    <ds:schemaRef ds:uri="43db126d-37ac-4bc6-b778-e73bd4b3cb92"/>
    <ds:schemaRef ds:uri="http://purl.org/dc/dcmitype/"/>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BB71894E-C09F-4C1F-AB60-72DC17F53A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Methodology</vt:lpstr>
      <vt:lpstr>Template</vt:lpstr>
      <vt:lpstr>Amortisation Table</vt:lpstr>
      <vt:lpstr>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Cyrus Li</dc:creator>
  <cp:keywords/>
  <dc:description/>
  <cp:lastModifiedBy>Shannon Service</cp:lastModifiedBy>
  <cp:revision/>
  <dcterms:created xsi:type="dcterms:W3CDTF">2020-02-27T05:16:31Z</dcterms:created>
  <dcterms:modified xsi:type="dcterms:W3CDTF">2023-03-29T02:57:19Z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0x010100FD5F9971ED5BD94BB5CE2D63F1A83C70</vt:lpwstr>
  </property>
  <property fmtid="{D5CDD505-2E9C-101B-9397-08002B2CF9AE}" pid="3" name="Publication Type">
    <vt:lpwstr/>
  </property>
  <property fmtid="{D5CDD505-2E9C-101B-9397-08002B2CF9AE}" pid="4" name="Classification">
    <vt:lpwstr/>
  </property>
  <property fmtid="{D5CDD505-2E9C-101B-9397-08002B2CF9AE}" pid="5" name="MediaServiceImageTags">
    <vt:lpwstr/>
  </property>
  <property fmtid="{D5CDD505-2E9C-101B-9397-08002B2CF9AE}" pid="6" name="Publication_x0020_Type">
    <vt:lpwstr/>
  </property>
</Properties>
</file>